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externalLink+xml" PartName="/xl/externalLinks/externalLink7.xml"/>
  <Override ContentType="application/vnd.openxmlformats-officedocument.spreadsheetml.externalLink+xml" PartName="/xl/externalLinks/externalLink8.xml"/>
  <Override ContentType="application/vnd.openxmlformats-officedocument.spreadsheetml.externalLink+xml" PartName="/xl/externalLinks/externalLink9.xml"/>
  <Override ContentType="application/vnd.openxmlformats-officedocument.spreadsheetml.externalLink+xml" PartName="/xl/externalLinks/externalLink10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3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calcPr calcId="125725"/>
</workbook>
</file>

<file path=xl/calcChain.xml><?xml version="1.0" encoding="utf-8"?>
<calcChain xmlns="http://schemas.openxmlformats.org/spreadsheetml/2006/main">
  <c r="N7" i="4"/>
  <c r="D7"/>
  <c r="E7"/>
  <c r="F7"/>
  <c r="G7"/>
  <c r="H7"/>
  <c r="I7"/>
  <c r="J7"/>
  <c r="K7"/>
  <c r="L7"/>
  <c r="M7"/>
  <c r="C7"/>
  <c r="D7" i="3"/>
  <c r="E7"/>
  <c r="F7"/>
  <c r="G7"/>
  <c r="H7"/>
  <c r="I7"/>
  <c r="J7"/>
  <c r="K7"/>
  <c r="L7"/>
  <c r="M7"/>
  <c r="N7"/>
  <c r="C7"/>
  <c r="M7" i="2"/>
  <c r="N7"/>
  <c r="N7" i="1"/>
  <c r="M7"/>
  <c r="D7"/>
  <c r="E7"/>
  <c r="F7"/>
  <c r="G7"/>
  <c r="H7"/>
  <c r="I7"/>
  <c r="J7"/>
  <c r="K7"/>
  <c r="L7"/>
  <c r="C7"/>
  <c r="D7" i="2"/>
  <c r="E7"/>
  <c r="F7"/>
  <c r="G7"/>
  <c r="H7"/>
  <c r="I7"/>
  <c r="J7"/>
  <c r="K7"/>
  <c r="L7"/>
  <c r="C7"/>
  <c r="D9" i="3"/>
  <c r="E9"/>
  <c r="F9"/>
  <c r="G9"/>
  <c r="H9"/>
  <c r="I9"/>
  <c r="J9"/>
  <c r="K9"/>
  <c r="L9"/>
  <c r="M9"/>
  <c r="N9"/>
  <c r="D8"/>
  <c r="E8"/>
  <c r="F8"/>
  <c r="G8"/>
  <c r="H8"/>
  <c r="I8"/>
  <c r="J8"/>
  <c r="K8"/>
  <c r="L8"/>
  <c r="M8"/>
  <c r="N8"/>
  <c r="C9"/>
  <c r="C8"/>
  <c r="D9" i="2"/>
  <c r="E9"/>
  <c r="F9"/>
  <c r="G9"/>
  <c r="H9"/>
  <c r="I9"/>
  <c r="J9"/>
  <c r="K9"/>
  <c r="L9"/>
  <c r="M9"/>
  <c r="N9"/>
  <c r="D8"/>
  <c r="E8"/>
  <c r="F8"/>
  <c r="G8"/>
  <c r="H8"/>
  <c r="I8"/>
  <c r="J8"/>
  <c r="K8"/>
  <c r="L8"/>
  <c r="M8"/>
  <c r="N8"/>
  <c r="C9"/>
  <c r="C8"/>
  <c r="D9" i="1"/>
  <c r="E9"/>
  <c r="F9"/>
  <c r="G9"/>
  <c r="H9"/>
  <c r="I9"/>
  <c r="J9"/>
  <c r="K9"/>
  <c r="L9"/>
  <c r="M9"/>
  <c r="N9"/>
  <c r="D8"/>
  <c r="E8"/>
  <c r="F8"/>
  <c r="G8"/>
  <c r="H8"/>
  <c r="I8"/>
  <c r="J8"/>
  <c r="K8"/>
  <c r="L8"/>
  <c r="M8"/>
  <c r="N8"/>
  <c r="C9"/>
  <c r="C8"/>
  <c r="O7" i="4" l="1"/>
  <c r="P7" s="1"/>
  <c r="Q7" s="1"/>
  <c r="O7" i="1"/>
  <c r="P7" s="1"/>
  <c r="Q7" s="1"/>
  <c r="O7" i="2"/>
  <c r="P7" s="1"/>
  <c r="Q7" s="1"/>
  <c r="O7" i="3"/>
  <c r="P7" s="1"/>
  <c r="Q7" s="1"/>
  <c r="O8" i="2"/>
  <c r="P8" s="1"/>
  <c r="Q8" s="1"/>
  <c r="O9" i="4"/>
  <c r="P9" s="1"/>
  <c r="Q9" s="1"/>
  <c r="O8"/>
  <c r="P8" s="1"/>
  <c r="Q8" s="1"/>
  <c r="O9" i="1" l="1"/>
  <c r="P9" s="1"/>
  <c r="Q9" s="1"/>
  <c r="O8" i="3"/>
  <c r="P8" s="1"/>
  <c r="Q8" s="1"/>
  <c r="O8" i="1"/>
  <c r="P8" s="1"/>
  <c r="Q8" s="1"/>
  <c r="O9" i="2" l="1"/>
  <c r="P9" s="1"/>
  <c r="Q9" s="1"/>
  <c r="O9" i="3" l="1"/>
  <c r="P9" s="1"/>
  <c r="Q9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<sst xmlns="http://schemas.openxmlformats.org/spreadsheetml/2006/main" count="76" uniqueCount="23">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</sst>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3" fontId="15" fillId="0" borderId="11" xfId="0" applyNumberFormat="1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3" fontId="16" fillId="0" borderId="12" xfId="0" applyNumberFormat="1" applyFont="1" applyFill="1" applyBorder="1" applyAlignment="1">
      <alignment horizontal="center" vertical="center"/>
    </xf>
    <xf numFmtId="3" fontId="17" fillId="0" borderId="13" xfId="0" applyNumberFormat="1" applyFont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3" fontId="5" fillId="3" borderId="14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164" fontId="23" fillId="8" borderId="4" xfId="0" applyNumberFormat="1" applyFont="1" applyFill="1" applyBorder="1" applyAlignment="1">
      <alignment horizontal="center" vertical="center"/>
    </xf>
    <xf numFmtId="4" fontId="23" fillId="4" borderId="13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4" fontId="23" fillId="4" borderId="9" xfId="0" applyNumberFormat="1" applyFont="1" applyFill="1" applyBorder="1" applyAlignment="1">
      <alignment horizontal="center" vertical="center"/>
    </xf>
    <xf numFmtId="164" fontId="23" fillId="4" borderId="9" xfId="0" applyNumberFormat="1" applyFont="1" applyFill="1" applyBorder="1" applyAlignment="1">
      <alignment horizontal="center" vertical="center"/>
    </xf>
    <xf numFmtId="4" fontId="23" fillId="5" borderId="9" xfId="0" applyNumberFormat="1" applyFont="1" applyFill="1" applyBorder="1" applyAlignment="1">
      <alignment horizontal="center" vertical="center"/>
    </xf>
    <xf numFmtId="164" fontId="23" fillId="5" borderId="9" xfId="0" applyNumberFormat="1" applyFont="1" applyFill="1" applyBorder="1" applyAlignment="1">
      <alignment horizontal="center" vertical="center"/>
    </xf>
    <xf numFmtId="4" fontId="23" fillId="5" borderId="13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9" xfId="0" applyNumberFormat="1" applyFont="1" applyFill="1" applyBorder="1" applyAlignment="1">
      <alignment horizontal="center" vertical="center"/>
    </xf>
    <xf numFmtId="164" fontId="23" fillId="7" borderId="9" xfId="0" applyNumberFormat="1" applyFont="1" applyFill="1" applyBorder="1" applyAlignment="1">
      <alignment horizontal="center" vertical="center"/>
    </xf>
    <xf numFmtId="4" fontId="23" fillId="7" borderId="13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164" fontId="23" fillId="8" borderId="9" xfId="0" applyNumberFormat="1" applyFont="1" applyFill="1" applyBorder="1" applyAlignment="1">
      <alignment horizontal="center" vertical="center"/>
    </xf>
    <xf numFmtId="3" fontId="14" fillId="0" borderId="15" xfId="0" applyNumberFormat="1" applyFont="1" applyFill="1" applyBorder="1" applyAlignment="1">
      <alignment horizontal="center" vertical="center" wrapText="1"/>
    </xf>
    <xf numFmtId="3" fontId="14" fillId="0" borderId="7" xfId="0" applyNumberFormat="1" applyFont="1" applyFill="1" applyBorder="1" applyAlignment="1">
      <alignment horizontal="center" vertical="center"/>
    </xf>
    <xf numFmtId="3" fontId="14" fillId="0" borderId="16" xfId="0" applyNumberFormat="1" applyFont="1" applyFill="1" applyBorder="1" applyAlignment="1">
      <alignment horizontal="center" vertical="center"/>
    </xf>
    <xf numFmtId="4" fontId="5" fillId="8" borderId="13" xfId="0" applyNumberFormat="1" applyFont="1" applyFill="1" applyBorder="1" applyAlignment="1">
      <alignment horizontal="center" vertical="center"/>
    </xf>
    <xf numFmtId="4" fontId="5" fillId="8" borderId="9" xfId="0" applyNumberFormat="1" applyFont="1" applyFill="1" applyBorder="1" applyAlignment="1">
      <alignment horizontal="center" vertical="center" wrapText="1"/>
    </xf>
    <xf numFmtId="0" fontId="0" fillId="0" borderId="3" xfId="0" applyBorder="1"/>
    <xf numFmtId="3" fontId="18" fillId="0" borderId="17" xfId="0" applyNumberFormat="1" applyFont="1" applyBorder="1" applyAlignment="1">
      <alignment horizontal="center" vertical="center"/>
    </xf>
    <xf numFmtId="3" fontId="18" fillId="0" borderId="18" xfId="0" applyNumberFormat="1" applyFont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3" fontId="16" fillId="0" borderId="20" xfId="0" applyNumberFormat="1" applyFont="1" applyFill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 vertical="center"/>
    </xf>
    <xf numFmtId="3" fontId="15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3" fontId="15" fillId="0" borderId="16" xfId="0" applyNumberFormat="1" applyFont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2" fillId="0" borderId="13" xfId="1" applyFont="1" applyFill="1" applyBorder="1" applyAlignment="1">
      <alignment horizontal="center" vertical="center"/>
    </xf>
    <xf numFmtId="3" fontId="20" fillId="0" borderId="12" xfId="1" applyNumberFormat="1" applyFont="1" applyFill="1" applyBorder="1" applyAlignment="1">
      <alignment horizontal="center" vertical="center"/>
    </xf>
    <xf numFmtId="3" fontId="20" fillId="0" borderId="20" xfId="1" applyNumberFormat="1" applyFont="1" applyFill="1" applyBorder="1" applyAlignment="1">
      <alignment horizontal="center" vertical="center"/>
    </xf>
    <xf numFmtId="3" fontId="16" fillId="0" borderId="13" xfId="0" applyNumberFormat="1" applyFont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center" vertical="center" wrapText="1"/>
    </xf>
    <xf numFmtId="3" fontId="14" fillId="0" borderId="23" xfId="0" applyNumberFormat="1" applyFont="1" applyFill="1" applyBorder="1" applyAlignment="1">
      <alignment horizontal="center" vertical="center" wrapText="1"/>
    </xf>
    <xf numFmtId="3" fontId="14" fillId="0" borderId="24" xfId="0" applyNumberFormat="1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8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8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4" xfId="0" applyNumberFormat="1" applyFont="1" applyFill="1" applyBorder="1" applyAlignment="1">
      <alignment horizontal="center" vertical="center" wrapText="1"/>
    </xf>
    <xf numFmtId="3" fontId="20" fillId="3" borderId="8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14" fillId="0" borderId="11" xfId="0" applyNumberFormat="1" applyFont="1" applyFill="1" applyBorder="1" applyAlignment="1">
      <alignment horizontal="center" vertical="center" wrapText="1"/>
    </xf>
    <xf numFmtId="3" fontId="14" fillId="0" borderId="2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externalLinks/externalLink7.xml" Type="http://schemas.openxmlformats.org/officeDocument/2006/relationships/externalLink"/>
<Relationship Id="rId12" Target="externalLinks/externalLink8.xml" Type="http://schemas.openxmlformats.org/officeDocument/2006/relationships/externalLink"/>
<Relationship Id="rId13" Target="externalLinks/externalLink9.xml" Type="http://schemas.openxmlformats.org/officeDocument/2006/relationships/externalLink"/>
<Relationship Id="rId14" Target="externalLinks/externalLink10.xml" Type="http://schemas.openxmlformats.org/officeDocument/2006/relationships/externalLink"/>
<Relationship Id="rId15" Target="theme/theme1.xml" Type="http://schemas.openxmlformats.org/officeDocument/2006/relationships/theme"/>
<Relationship Id="rId16" Target="styles.xml" Type="http://schemas.openxmlformats.org/officeDocument/2006/relationships/styles"/>
<Relationship Id="rId17" Target="sharedStrings.xml" Type="http://schemas.openxmlformats.org/officeDocument/2006/relationships/sharedStrings"/>
<Relationship Id="rId18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50936.420328995824</c:v>
                </c:pt>
                <c:pt idx="1">
                  <c:v>48256.174809722565</c:v>
                </c:pt>
                <c:pt idx="2">
                  <c:v>56814.151730910875</c:v>
                </c:pt>
                <c:pt idx="3">
                  <c:v>52515.570832310339</c:v>
                </c:pt>
                <c:pt idx="4">
                  <c:v>64171.112202307879</c:v>
                </c:pt>
                <c:pt idx="5">
                  <c:v>58432.487110238151</c:v>
                </c:pt>
                <c:pt idx="6">
                  <c:v>62658.575988215074</c:v>
                </c:pt>
                <c:pt idx="7">
                  <c:v>67989.67836975203</c:v>
                </c:pt>
                <c:pt idx="8">
                  <c:v>60426.997299287992</c:v>
                </c:pt>
                <c:pt idx="9">
                  <c:v>58702.862754726244</c:v>
                </c:pt>
                <c:pt idx="10">
                  <c:v>49073.179474588753</c:v>
                </c:pt>
                <c:pt idx="11">
                  <c:v>51273.41026270562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82341.81324457661</c:v>
                </c:pt>
                <c:pt idx="1">
                  <c:v>69764.18464494549</c:v>
                </c:pt>
                <c:pt idx="2">
                  <c:v>85167.422635517811</c:v>
                </c:pt>
                <c:pt idx="3">
                  <c:v>76139.974656811013</c:v>
                </c:pt>
                <c:pt idx="4">
                  <c:v>67841.288585164351</c:v>
                </c:pt>
                <c:pt idx="5">
                  <c:v>80185.550695150305</c:v>
                </c:pt>
                <c:pt idx="6">
                  <c:v>98308.288850545112</c:v>
                </c:pt>
                <c:pt idx="7">
                  <c:v>107949.90900415981</c:v>
                </c:pt>
                <c:pt idx="8">
                  <c:v>90127.583683843579</c:v>
                </c:pt>
                <c:pt idx="9">
                  <c:v>84240.426695811417</c:v>
                </c:pt>
                <c:pt idx="10">
                  <c:v>84453.993316135864</c:v>
                </c:pt>
                <c:pt idx="11">
                  <c:v>85475.399970583981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RSU!$C$9:$N$9</c:f>
              <c:numCache>
                <c:formatCode>#,##0</c:formatCode>
                <c:ptCount val="12"/>
                <c:pt idx="0">
                  <c:v>71975.377435715316</c:v>
                </c:pt>
                <c:pt idx="1">
                  <c:v>63091.714784427677</c:v>
                </c:pt>
                <c:pt idx="2">
                  <c:v>74997.177182395826</c:v>
                </c:pt>
                <c:pt idx="3">
                  <c:v>75311.759054175112</c:v>
                </c:pt>
                <c:pt idx="4">
                  <c:v>79312.755985181779</c:v>
                </c:pt>
                <c:pt idx="5">
                  <c:v>83419.622243019257</c:v>
                </c:pt>
                <c:pt idx="6">
                  <c:v>92196.892046847759</c:v>
                </c:pt>
                <c:pt idx="7">
                  <c:v>92397.647394370913</c:v>
                </c:pt>
                <c:pt idx="8">
                  <c:v>78533.596898262957</c:v>
                </c:pt>
                <c:pt idx="9">
                  <c:v>87516.185567225126</c:v>
                </c:pt>
                <c:pt idx="10">
                  <c:v>72346.96385743437</c:v>
                </c:pt>
                <c:pt idx="11">
                  <c:v>65164.889120593492</c:v>
                </c:pt>
              </c:numCache>
            </c:numRef>
          </c:val>
        </c:ser>
        <c:marker val="1"/>
        <c:axId val="81602048"/>
        <c:axId val="81603584"/>
      </c:lineChart>
      <c:catAx>
        <c:axId val="81602048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1603584"/>
        <c:crossesAt val="0"/>
        <c:auto val="1"/>
        <c:lblAlgn val="ctr"/>
        <c:lblOffset val="100"/>
      </c:catAx>
      <c:valAx>
        <c:axId val="8160358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81602048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790097482550295"/>
          <c:y val="0.84043583131903532"/>
          <c:w val="0.49820620807986277"/>
          <c:h val="0.11075987390302421"/>
        </c:manualLayout>
      </c:layout>
    </c:legend>
    <c:plotVisOnly val="1"/>
  </c:chart>
  <c:printSettings>
    <c:headerFooter/>
    <c:pageMargins b="0.75000000000000411" l="0.70000000000000062" r="0.70000000000000062" t="0.7500000000000041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1035E-2"/>
          <c:w val="0.88015364782941952"/>
          <c:h val="0.70213475213646015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1622.3418573351278</c:v>
                </c:pt>
                <c:pt idx="1">
                  <c:v>1059.93001345895</c:v>
                </c:pt>
                <c:pt idx="2">
                  <c:v>1557.4481830417228</c:v>
                </c:pt>
                <c:pt idx="3">
                  <c:v>1898.1399730820995</c:v>
                </c:pt>
                <c:pt idx="4">
                  <c:v>1817.0228802153431</c:v>
                </c:pt>
                <c:pt idx="5">
                  <c:v>1898.1399730820995</c:v>
                </c:pt>
                <c:pt idx="6">
                  <c:v>1427.6608344549127</c:v>
                </c:pt>
                <c:pt idx="7">
                  <c:v>1963.0336473755046</c:v>
                </c:pt>
                <c:pt idx="8">
                  <c:v>2114.4522207267837</c:v>
                </c:pt>
                <c:pt idx="9">
                  <c:v>2103.6366083445491</c:v>
                </c:pt>
                <c:pt idx="10">
                  <c:v>1871.1009421265142</c:v>
                </c:pt>
                <c:pt idx="11">
                  <c:v>1276.2422611036338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1975.8647522996139</c:v>
                </c:pt>
                <c:pt idx="1">
                  <c:v>2048.2488958105173</c:v>
                </c:pt>
                <c:pt idx="2">
                  <c:v>1524.9502040816326</c:v>
                </c:pt>
                <c:pt idx="3">
                  <c:v>1584.1077551020408</c:v>
                </c:pt>
                <c:pt idx="4">
                  <c:v>1879.8955102040816</c:v>
                </c:pt>
                <c:pt idx="5">
                  <c:v>2195.402448979592</c:v>
                </c:pt>
                <c:pt idx="6">
                  <c:v>1505.2310204081632</c:v>
                </c:pt>
                <c:pt idx="7">
                  <c:v>2241.4138775510205</c:v>
                </c:pt>
                <c:pt idx="8">
                  <c:v>1446.073469387755</c:v>
                </c:pt>
                <c:pt idx="9">
                  <c:v>1485.5118367346938</c:v>
                </c:pt>
                <c:pt idx="10">
                  <c:v>1400.0620408163265</c:v>
                </c:pt>
                <c:pt idx="11">
                  <c:v>1682.7036734693879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CARTON!$C$9:$N$9</c:f>
              <c:numCache>
                <c:formatCode>#,##0</c:formatCode>
                <c:ptCount val="12"/>
                <c:pt idx="0">
                  <c:v>2091.6147435924327</c:v>
                </c:pt>
                <c:pt idx="1">
                  <c:v>1823.787327695228</c:v>
                </c:pt>
                <c:pt idx="2">
                  <c:v>1805.0558123547003</c:v>
                </c:pt>
                <c:pt idx="3">
                  <c:v>2590.3244579819343</c:v>
                </c:pt>
                <c:pt idx="4">
                  <c:v>2063.0689946327993</c:v>
                </c:pt>
                <c:pt idx="5">
                  <c:v>2910.159157952236</c:v>
                </c:pt>
                <c:pt idx="6">
                  <c:v>2018.8603505678216</c:v>
                </c:pt>
                <c:pt idx="7">
                  <c:v>2123.7718706116989</c:v>
                </c:pt>
                <c:pt idx="8">
                  <c:v>1971.3938854767432</c:v>
                </c:pt>
                <c:pt idx="9">
                  <c:v>2361.5972647949361</c:v>
                </c:pt>
                <c:pt idx="10">
                  <c:v>1887.0402735934626</c:v>
                </c:pt>
                <c:pt idx="11">
                  <c:v>1451.459919400384</c:v>
                </c:pt>
              </c:numCache>
            </c:numRef>
          </c:val>
        </c:ser>
        <c:marker val="1"/>
        <c:axId val="81732736"/>
        <c:axId val="81740160"/>
      </c:lineChart>
      <c:catAx>
        <c:axId val="81732736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1740160"/>
        <c:crossesAt val="0"/>
        <c:auto val="1"/>
        <c:lblAlgn val="ctr"/>
        <c:lblOffset val="100"/>
      </c:catAx>
      <c:valAx>
        <c:axId val="8174016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81732736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569712077447601"/>
          <c:y val="0.84352881671041136"/>
          <c:w val="0.51993299832495798"/>
          <c:h val="0.12522118328958878"/>
        </c:manualLayout>
      </c:layout>
    </c:legend>
    <c:plotVisOnly val="1"/>
  </c:chart>
  <c:printSettings>
    <c:headerFooter/>
    <c:pageMargins b="0.75000000000000433" l="0.70000000000000062" r="0.70000000000000062" t="0.75000000000000433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2043E-2"/>
          <c:w val="0.88015364782941952"/>
          <c:h val="0.71169014376161555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3801.1836901286356</c:v>
                </c:pt>
                <c:pt idx="1">
                  <c:v>4184.9726622781945</c:v>
                </c:pt>
                <c:pt idx="2">
                  <c:v>3961.5911451349853</c:v>
                </c:pt>
                <c:pt idx="3">
                  <c:v>5156.5343918288727</c:v>
                </c:pt>
                <c:pt idx="4">
                  <c:v>4196.5832856875413</c:v>
                </c:pt>
                <c:pt idx="5">
                  <c:v>2782.1812429058368</c:v>
                </c:pt>
                <c:pt idx="6">
                  <c:v>2929.1550453098835</c:v>
                </c:pt>
                <c:pt idx="7">
                  <c:v>4672.8581302273342</c:v>
                </c:pt>
                <c:pt idx="8">
                  <c:v>6048.8557487810267</c:v>
                </c:pt>
                <c:pt idx="9">
                  <c:v>3532.6162312768906</c:v>
                </c:pt>
                <c:pt idx="10">
                  <c:v>2429.1724743935492</c:v>
                </c:pt>
                <c:pt idx="11">
                  <c:v>1729.0390189520624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2294.5227897286541</c:v>
                </c:pt>
                <c:pt idx="1">
                  <c:v>1407.9560854522156</c:v>
                </c:pt>
                <c:pt idx="2">
                  <c:v>4275.9031819443599</c:v>
                </c:pt>
                <c:pt idx="3">
                  <c:v>2380.9272769096897</c:v>
                </c:pt>
                <c:pt idx="4">
                  <c:v>2638.9863265824365</c:v>
                </c:pt>
                <c:pt idx="5">
                  <c:v>5485.3601376179395</c:v>
                </c:pt>
                <c:pt idx="6">
                  <c:v>3896.2785997771389</c:v>
                </c:pt>
                <c:pt idx="7">
                  <c:v>4039.5861199978481</c:v>
                </c:pt>
                <c:pt idx="8">
                  <c:v>5045.0254301482519</c:v>
                </c:pt>
                <c:pt idx="9">
                  <c:v>5408.4297663900379</c:v>
                </c:pt>
                <c:pt idx="10">
                  <c:v>3880.7278336428199</c:v>
                </c:pt>
                <c:pt idx="11">
                  <c:v>526.82726204465337</c:v>
                </c:pt>
              </c:numCache>
            </c:numRef>
          </c:val>
        </c:ser>
        <c:ser>
          <c:idx val="1"/>
          <c:order val="2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VIDRIO!$C$9:$N$9</c:f>
              <c:numCache>
                <c:formatCode>#,##0</c:formatCode>
                <c:ptCount val="12"/>
                <c:pt idx="0">
                  <c:v>3474.1706513654235</c:v>
                </c:pt>
                <c:pt idx="1">
                  <c:v>3506.6498573133085</c:v>
                </c:pt>
                <c:pt idx="2">
                  <c:v>2918.1963333539006</c:v>
                </c:pt>
                <c:pt idx="3">
                  <c:v>3780.5008131146592</c:v>
                </c:pt>
                <c:pt idx="4">
                  <c:v>0</c:v>
                </c:pt>
                <c:pt idx="5">
                  <c:v>5553.8118404498919</c:v>
                </c:pt>
                <c:pt idx="6">
                  <c:v>4725.720382155183</c:v>
                </c:pt>
                <c:pt idx="7">
                  <c:v>4658.8087627461528</c:v>
                </c:pt>
                <c:pt idx="8">
                  <c:v>1653.3949633407713</c:v>
                </c:pt>
                <c:pt idx="9">
                  <c:v>2079.475543594177</c:v>
                </c:pt>
                <c:pt idx="10">
                  <c:v>2165.9086605932162</c:v>
                </c:pt>
                <c:pt idx="11">
                  <c:v>1773.715272955179</c:v>
                </c:pt>
              </c:numCache>
            </c:numRef>
          </c:val>
        </c:ser>
        <c:marker val="1"/>
        <c:axId val="81908096"/>
        <c:axId val="81910016"/>
      </c:lineChart>
      <c:catAx>
        <c:axId val="81908096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1910016"/>
        <c:crossesAt val="0"/>
        <c:auto val="1"/>
        <c:lblAlgn val="ctr"/>
        <c:lblOffset val="100"/>
      </c:catAx>
      <c:valAx>
        <c:axId val="8191001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81908096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8759077150494"/>
          <c:y val="0.84110718404517615"/>
          <c:w val="0.5065885797950217"/>
          <c:h val="0.13048372504573288"/>
        </c:manualLayout>
      </c:layout>
    </c:legend>
    <c:plotVisOnly val="1"/>
  </c:chart>
  <c:printSettings>
    <c:headerFooter/>
    <c:pageMargins b="0.75000000000000433" l="0.70000000000000062" r="0.70000000000000062" t="0.75000000000000433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2"/>
          <c:order val="0"/>
          <c:tx>
            <c:v>AÑO 2017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1531.3432835820895</c:v>
                </c:pt>
                <c:pt idx="1">
                  <c:v>1460.4477611940299</c:v>
                </c:pt>
                <c:pt idx="2">
                  <c:v>1400.8955223880598</c:v>
                </c:pt>
                <c:pt idx="3">
                  <c:v>1769.5522388059703</c:v>
                </c:pt>
                <c:pt idx="4">
                  <c:v>1897.1641791044776</c:v>
                </c:pt>
                <c:pt idx="5">
                  <c:v>2030.4477611940299</c:v>
                </c:pt>
                <c:pt idx="6">
                  <c:v>2339.5522388059699</c:v>
                </c:pt>
                <c:pt idx="7">
                  <c:v>1985.0746268656717</c:v>
                </c:pt>
                <c:pt idx="8">
                  <c:v>1877.313432835821</c:v>
                </c:pt>
                <c:pt idx="9">
                  <c:v>1502.8571428571429</c:v>
                </c:pt>
                <c:pt idx="10">
                  <c:v>1142.8571428571427</c:v>
                </c:pt>
                <c:pt idx="11">
                  <c:v>1539.8507462686566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1392</c:v>
                </c:pt>
                <c:pt idx="1">
                  <c:v>1140</c:v>
                </c:pt>
                <c:pt idx="2">
                  <c:v>2036</c:v>
                </c:pt>
                <c:pt idx="3">
                  <c:v>1341</c:v>
                </c:pt>
                <c:pt idx="4">
                  <c:v>2257</c:v>
                </c:pt>
                <c:pt idx="5">
                  <c:v>1937</c:v>
                </c:pt>
                <c:pt idx="6">
                  <c:v>1140</c:v>
                </c:pt>
                <c:pt idx="7">
                  <c:v>2524</c:v>
                </c:pt>
                <c:pt idx="8">
                  <c:v>2195</c:v>
                </c:pt>
                <c:pt idx="9">
                  <c:v>1523</c:v>
                </c:pt>
                <c:pt idx="10">
                  <c:v>1707</c:v>
                </c:pt>
                <c:pt idx="11">
                  <c:v>1480</c:v>
                </c:pt>
              </c:numCache>
            </c:numRef>
          </c:val>
        </c:ser>
        <c:ser>
          <c:idx val="0"/>
          <c:order val="2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ENVASES!$C$9:$N$9</c:f>
              <c:numCache>
                <c:formatCode>#,##0</c:formatCode>
                <c:ptCount val="12"/>
                <c:pt idx="0">
                  <c:v>1332</c:v>
                </c:pt>
                <c:pt idx="1">
                  <c:v>1548</c:v>
                </c:pt>
                <c:pt idx="2">
                  <c:v>1097</c:v>
                </c:pt>
                <c:pt idx="3">
                  <c:v>1709</c:v>
                </c:pt>
                <c:pt idx="4">
                  <c:v>1645</c:v>
                </c:pt>
                <c:pt idx="5">
                  <c:v>1617</c:v>
                </c:pt>
                <c:pt idx="6">
                  <c:v>2110</c:v>
                </c:pt>
                <c:pt idx="7">
                  <c:v>1789</c:v>
                </c:pt>
                <c:pt idx="8">
                  <c:v>1778</c:v>
                </c:pt>
                <c:pt idx="9">
                  <c:v>1385</c:v>
                </c:pt>
                <c:pt idx="10">
                  <c:v>1523</c:v>
                </c:pt>
                <c:pt idx="11">
                  <c:v>2058</c:v>
                </c:pt>
              </c:numCache>
            </c:numRef>
          </c:val>
        </c:ser>
        <c:marker val="1"/>
        <c:axId val="83592320"/>
        <c:axId val="83593856"/>
      </c:lineChart>
      <c:catAx>
        <c:axId val="83592320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3593856"/>
        <c:crosses val="autoZero"/>
        <c:auto val="1"/>
        <c:lblAlgn val="ctr"/>
        <c:lblOffset val="100"/>
      </c:catAx>
      <c:valAx>
        <c:axId val="8359385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83592320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8558469486707466"/>
          <c:y val="0.85056911988823958"/>
          <c:w val="0.44568504303326351"/>
          <c:h val="0.14943089802362716"/>
        </c:manualLayout>
      </c:layout>
    </c:legend>
    <c:plotVisOnly val="1"/>
  </c:chart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</xdr:colOff>
      <xdr:row>9</xdr:row>
      <xdr:rowOff>11430</xdr:rowOff>
    </xdr:from>
    <xdr:to>
      <xdr:col>16</xdr:col>
      <xdr:colOff>9525</xdr:colOff>
      <xdr:row>29</xdr:row>
      <xdr:rowOff>95250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411480</xdr:colOff>
      <xdr:row>9</xdr:row>
      <xdr:rowOff>188595</xdr:rowOff>
    </xdr:from>
    <xdr:to>
      <xdr:col>16</xdr:col>
      <xdr:colOff>259080</xdr:colOff>
      <xdr:row>29</xdr:row>
      <xdr:rowOff>36195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10</xdr:row>
      <xdr:rowOff>47625</xdr:rowOff>
    </xdr:from>
    <xdr:to>
      <xdr:col>16</xdr:col>
      <xdr:colOff>148590</xdr:colOff>
      <xdr:row>31</xdr:row>
      <xdr:rowOff>70485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10</xdr:row>
      <xdr:rowOff>99060</xdr:rowOff>
    </xdr:from>
    <xdr:to>
      <xdr:col>16</xdr:col>
      <xdr:colOff>198120</xdr:colOff>
      <xdr:row>31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10%202017/RSU%202017/Resumen%20Toneladas%20-%20RSU%20-%20Municipios%202017.xls" TargetMode="External" Type="http://schemas.openxmlformats.org/officeDocument/2006/relationships/externalLinkPath"/>
</Relationships>

</file>

<file path=xl/externalLinks/_rels/externalLink10.xml.rels><?xml version="1.0" encoding="UTF-8" standalone="no"?>
<Relationships xmlns="http://schemas.openxmlformats.org/package/2006/relationships">
<Relationship Id="rId1" Target="/S900/10%20CONTROL%20RESIDUOS/10%202017/ENVASES%202017/Informe%20Mensual%20Recogida%20Diciembre%202017.xlsx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10%202017/PAPEL-CARTON%202017/PAPEL%20RUTAS,%20MUNICIPIOS,%20LOCALIDADES%202017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PAPEL-CARTON%202016/PAPEL%20RUTAS,%20MUNICIPIOS,%20LOCALIDADES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PAPEL%20CART&#211;N%202015/PAPEL%20RUTAS,%20MUNICIPIOS,%20LOCALIDADES%202015.xls" TargetMode="External" Type="http://schemas.openxmlformats.org/officeDocument/2006/relationships/externalLinkPath"/>
</Relationships>

</file>

<file path=xl/externalLinks/_rels/externalLink7.xml.rels><?xml version="1.0" encoding="UTF-8" standalone="no"?>
<Relationships xmlns="http://schemas.openxmlformats.org/package/2006/relationships">
<Relationship Id="rId1" Target="/S900/10%20CONTROL%20RESIDUOS/10%202017/VIDRIO%202017/VIDRIO%20RUTAS%20MUNICIPIOS%20LOCALIDADES%20-%202017.xls" TargetMode="External" Type="http://schemas.openxmlformats.org/officeDocument/2006/relationships/externalLinkPath"/>
</Relationships>

</file>

<file path=xl/externalLinks/_rels/externalLink8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9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/>
      <sheetData sheetId="1"/>
      <sheetData sheetId="2">
        <row r="30">
          <cell r="F30">
            <v>50936.420328995824</v>
          </cell>
          <cell r="G30">
            <v>48256.174809722565</v>
          </cell>
          <cell r="H30">
            <v>56814.151730910875</v>
          </cell>
          <cell r="I30">
            <v>52515.570832310339</v>
          </cell>
          <cell r="J30">
            <v>64171.112202307879</v>
          </cell>
          <cell r="K30">
            <v>58432.487110238151</v>
          </cell>
          <cell r="L30">
            <v>62658.575988215074</v>
          </cell>
          <cell r="M30">
            <v>67989.67836975203</v>
          </cell>
          <cell r="N30">
            <v>60426.997299287992</v>
          </cell>
          <cell r="O30">
            <v>58702.862754726244</v>
          </cell>
          <cell r="P30">
            <v>49073.179474588753</v>
          </cell>
          <cell r="Q30">
            <v>51273.41026270562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  <sheetName val="1.2"/>
      <sheetName val="1.3"/>
      <sheetName val="1.4  "/>
      <sheetName val="1.5"/>
      <sheetName val="1.6 "/>
      <sheetName val="1.7"/>
      <sheetName val="2,1"/>
      <sheetName val="2.2"/>
      <sheetName val="Salidas"/>
      <sheetName val="PLAN"/>
    </sheetNames>
    <sheetDataSet>
      <sheetData sheetId="0"/>
      <sheetData sheetId="1">
        <row r="91">
          <cell r="E91">
            <v>1531.3432835820895</v>
          </cell>
          <cell r="F91">
            <v>1460.4477611940299</v>
          </cell>
          <cell r="G91">
            <v>1400.8955223880598</v>
          </cell>
          <cell r="H91">
            <v>1769.5522388059703</v>
          </cell>
          <cell r="I91">
            <v>1897.1641791044776</v>
          </cell>
          <cell r="J91">
            <v>2030.4477611940299</v>
          </cell>
          <cell r="K91">
            <v>2339.5522388059699</v>
          </cell>
          <cell r="L91">
            <v>1985.0746268656717</v>
          </cell>
          <cell r="M91">
            <v>1877.313432835821</v>
          </cell>
          <cell r="N91">
            <v>1502.8571428571429</v>
          </cell>
          <cell r="O91">
            <v>1142.8571428571427</v>
          </cell>
          <cell r="P91">
            <v>1539.8507462686566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  <sheetName val="TONELADAS ANUALES"/>
    </sheetNames>
    <sheetDataSet>
      <sheetData sheetId="0"/>
      <sheetData sheetId="1"/>
      <sheetData sheetId="2">
        <row r="8">
          <cell r="F8">
            <v>99482.450339003219</v>
          </cell>
        </row>
        <row r="9">
          <cell r="F9">
            <v>14502.210063042703</v>
          </cell>
          <cell r="G9">
            <v>11387.538955632212</v>
          </cell>
          <cell r="H9">
            <v>12860.873081955513</v>
          </cell>
          <cell r="I9">
            <v>12186.825264660401</v>
          </cell>
          <cell r="J9">
            <v>13546.121089568216</v>
          </cell>
          <cell r="K9">
            <v>12647.051266801474</v>
          </cell>
          <cell r="L9">
            <v>12185.807065540621</v>
          </cell>
          <cell r="M9">
            <v>15154.87569882241</v>
          </cell>
          <cell r="N9">
            <v>12363.99191150232</v>
          </cell>
          <cell r="O9">
            <v>12184.78886642084</v>
          </cell>
          <cell r="P9">
            <v>11865.074342809563</v>
          </cell>
          <cell r="Q9">
            <v>12801.817533008207</v>
          </cell>
        </row>
        <row r="30">
          <cell r="F30">
            <v>43617.858445822691</v>
          </cell>
          <cell r="G30">
            <v>36744.320807491182</v>
          </cell>
          <cell r="H30">
            <v>42309.07211479995</v>
          </cell>
          <cell r="I30">
            <v>39518.022619481941</v>
          </cell>
          <cell r="J30">
            <v>25857.685759455188</v>
          </cell>
          <cell r="K30">
            <v>43881.928736470873</v>
          </cell>
          <cell r="L30">
            <v>62748.49811504317</v>
          </cell>
          <cell r="M30">
            <v>64916.958530949778</v>
          </cell>
          <cell r="N30">
            <v>55393.080384287976</v>
          </cell>
          <cell r="O30">
            <v>51628.633102274107</v>
          </cell>
          <cell r="P30">
            <v>51204.578620941262</v>
          </cell>
          <cell r="Q30">
            <v>51952.456524382826</v>
          </cell>
        </row>
        <row r="35">
          <cell r="F35">
            <v>24221.744735711218</v>
          </cell>
          <cell r="G35">
            <v>21632.324881822089</v>
          </cell>
          <cell r="H35">
            <v>29997.477438762355</v>
          </cell>
          <cell r="I35">
            <v>24435.126772668671</v>
          </cell>
          <cell r="J35">
            <v>28437.481736140955</v>
          </cell>
          <cell r="K35">
            <v>23656.570691877954</v>
          </cell>
          <cell r="L35">
            <v>23373.983669961322</v>
          </cell>
          <cell r="M35">
            <v>27878.074774387624</v>
          </cell>
          <cell r="N35">
            <v>22370.511388053288</v>
          </cell>
          <cell r="O35">
            <v>20427.004727116459</v>
          </cell>
          <cell r="P35">
            <v>21384.340352385047</v>
          </cell>
          <cell r="Q35">
            <v>20721.125913192951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>
        <row r="9">
          <cell r="F9">
            <v>11779.56338028169</v>
          </cell>
          <cell r="G9">
            <v>9971.4178403755868</v>
          </cell>
          <cell r="H9">
            <v>12014.530516431925</v>
          </cell>
          <cell r="I9">
            <v>12387.173708920187</v>
          </cell>
          <cell r="J9">
            <v>12487.218309859154</v>
          </cell>
          <cell r="K9">
            <v>11817.194835680752</v>
          </cell>
          <cell r="L9">
            <v>12929.61737089202</v>
          </cell>
          <cell r="M9">
            <v>14394.949530516433</v>
          </cell>
          <cell r="N9">
            <v>12387.173708920187</v>
          </cell>
          <cell r="O9">
            <v>11685.025821596244</v>
          </cell>
          <cell r="P9">
            <v>11290.354460093897</v>
          </cell>
          <cell r="Q9">
            <v>11484.93661971831</v>
          </cell>
        </row>
        <row r="30">
          <cell r="F30">
            <v>40154.874954693732</v>
          </cell>
          <cell r="G30">
            <v>35424.574121058351</v>
          </cell>
          <cell r="H30">
            <v>45073.72236317506</v>
          </cell>
          <cell r="I30">
            <v>39319.354838709674</v>
          </cell>
          <cell r="J30">
            <v>41339.76078289235</v>
          </cell>
          <cell r="K30">
            <v>45373.178687930413</v>
          </cell>
          <cell r="L30">
            <v>51310.547299746286</v>
          </cell>
          <cell r="M30">
            <v>49646.901051105473</v>
          </cell>
          <cell r="N30">
            <v>42021.855744835084</v>
          </cell>
          <cell r="O30">
            <v>51482.457412105832</v>
          </cell>
          <cell r="P30">
            <v>38664.987314244288</v>
          </cell>
          <cell r="Q30">
            <v>32234.070315331643</v>
          </cell>
        </row>
        <row r="35">
          <cell r="F35">
            <v>20040.939100739899</v>
          </cell>
          <cell r="G35">
            <v>17695.722822993739</v>
          </cell>
          <cell r="H35">
            <v>17908.924302788844</v>
          </cell>
          <cell r="I35">
            <v>23605.230506545249</v>
          </cell>
          <cell r="J35">
            <v>25485.77689243028</v>
          </cell>
          <cell r="K35">
            <v>26229.248719408082</v>
          </cell>
          <cell r="L35">
            <v>27956.727376209448</v>
          </cell>
          <cell r="M35">
            <v>28355.796812749006</v>
          </cell>
          <cell r="N35">
            <v>24124.567444507684</v>
          </cell>
          <cell r="O35">
            <v>24348.702333523051</v>
          </cell>
          <cell r="P35">
            <v>22391.622083096187</v>
          </cell>
          <cell r="Q35">
            <v>21445.882185543542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7"/>
      <sheetName val="FEBRERO-2017"/>
      <sheetName val="MARZO-2017"/>
      <sheetName val="ABRIL-2017"/>
      <sheetName val="MAYO-2017"/>
      <sheetName val="JUNIO-2017"/>
      <sheetName val="JULIO-2017"/>
      <sheetName val="AGOSTO-2017"/>
      <sheetName val="SEPTIEMBRE-2017"/>
      <sheetName val="OCTUBRE-2017"/>
      <sheetName val="NOVIEMBRE-2017"/>
      <sheetName val="DICIEMBRE-2017"/>
      <sheetName val="Por Localidades 2017"/>
      <sheetName val="Por Municipio - 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/>
      <sheetData sheetId="13">
        <row r="98">
          <cell r="C98">
            <v>1622.3418573351278</v>
          </cell>
          <cell r="D98">
            <v>1059.93001345895</v>
          </cell>
          <cell r="E98">
            <v>1557.4481830417228</v>
          </cell>
          <cell r="F98">
            <v>1898.1399730820995</v>
          </cell>
          <cell r="G98">
            <v>1817.0228802153431</v>
          </cell>
          <cell r="H98">
            <v>1898.1399730820995</v>
          </cell>
          <cell r="I98">
            <v>1427.6608344549127</v>
          </cell>
          <cell r="J98">
            <v>1963.0336473755046</v>
          </cell>
          <cell r="K98">
            <v>2114.4522207267837</v>
          </cell>
          <cell r="L98">
            <v>2103.6366083445491</v>
          </cell>
          <cell r="M98">
            <v>1871.1009421265142</v>
          </cell>
          <cell r="N98">
            <v>1276.2422611036338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6"/>
      <sheetName val="FEBRERO-2016"/>
      <sheetName val="MARZO-2016"/>
      <sheetName val="ABRIL-2016"/>
      <sheetName val="MAYO-2016"/>
      <sheetName val="JUNIO-2016"/>
      <sheetName val="JULIO-2016"/>
      <sheetName val="AGOSTO-2016"/>
      <sheetName val="SEPTIEMBRE-2016"/>
      <sheetName val="OCTUBRE-2016"/>
      <sheetName val="NOVIEMBRE-2016"/>
      <sheetName val="DICIEMBRE-2016"/>
      <sheetName val="Por Localidades 2016"/>
      <sheetName val="Por Municipio -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8">
          <cell r="C98">
            <v>1975.8647522996139</v>
          </cell>
          <cell r="D98">
            <v>2048.2488958105173</v>
          </cell>
          <cell r="E98">
            <v>1524.9502040816326</v>
          </cell>
          <cell r="F98">
            <v>1584.1077551020408</v>
          </cell>
          <cell r="G98">
            <v>1879.8955102040816</v>
          </cell>
          <cell r="H98">
            <v>2195.402448979592</v>
          </cell>
          <cell r="I98">
            <v>1505.2310204081632</v>
          </cell>
          <cell r="J98">
            <v>2241.4138775510205</v>
          </cell>
          <cell r="K98">
            <v>1446.073469387755</v>
          </cell>
          <cell r="L98">
            <v>1485.5118367346938</v>
          </cell>
          <cell r="M98">
            <v>1400.0620408163265</v>
          </cell>
          <cell r="N98">
            <v>1682.7036734693879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ERO - 2015"/>
      <sheetName val="FEBRERO - 2015"/>
      <sheetName val="MARZO - 2015"/>
      <sheetName val="ABRIL - 2015"/>
      <sheetName val="MAYO - 2015"/>
      <sheetName val="JUNIO - 2015"/>
      <sheetName val="JULIO - 2015"/>
      <sheetName val="AGOSTO - 2015"/>
      <sheetName val="SEPTIEMBRE - 2015"/>
      <sheetName val="OCTUBRE - 2015"/>
      <sheetName val="NOVIEMBRE - 2015"/>
      <sheetName val="DICIEMBRE - 2015"/>
      <sheetName val="Por Localidades 2015"/>
      <sheetName val="Por Municipio -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8">
          <cell r="C98">
            <v>2091.6147435924327</v>
          </cell>
          <cell r="D98">
            <v>1823.787327695228</v>
          </cell>
          <cell r="E98">
            <v>1805.0558123547003</v>
          </cell>
          <cell r="F98">
            <v>2590.3244579819343</v>
          </cell>
          <cell r="G98">
            <v>2063.0689946327993</v>
          </cell>
          <cell r="H98">
            <v>2910.159157952236</v>
          </cell>
          <cell r="I98">
            <v>2018.8603505678216</v>
          </cell>
          <cell r="J98">
            <v>2123.7718706116989</v>
          </cell>
          <cell r="K98">
            <v>1971.3938854767432</v>
          </cell>
          <cell r="L98">
            <v>2361.5972647949361</v>
          </cell>
          <cell r="M98">
            <v>1887.0402735934626</v>
          </cell>
          <cell r="N98">
            <v>1451.459919400384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7"/>
      <sheetName val="RUTAS VIDRIO FEBRERO 2017"/>
      <sheetName val="RUTAS VIDRIO MARZO 2017"/>
      <sheetName val="RUTAS VIDRIO ABRIL 2017"/>
      <sheetName val="RUTAS VIDRIO MAYO 2017"/>
      <sheetName val="RUTAS VIDRIO JUNIO 2017"/>
      <sheetName val="RUTAS VIDRIO JULIO 2017"/>
      <sheetName val="RUTAS VIDRIO AGOSTO 2017"/>
      <sheetName val="RUTAS VIDRIO SEPTIEMBRE 2017"/>
      <sheetName val="RUTAS VIDRIO OCTUBRE 2017"/>
      <sheetName val="RUTAS VIDRIO NOVIEMBRE 2017"/>
      <sheetName val="RUTAS VIDRIO DICIEMBRE 2017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7">
          <cell r="C97">
            <v>3801.1836901286356</v>
          </cell>
          <cell r="D97">
            <v>4184.9726622781945</v>
          </cell>
          <cell r="E97">
            <v>3961.5911451349853</v>
          </cell>
          <cell r="F97">
            <v>5156.5343918288727</v>
          </cell>
          <cell r="G97">
            <v>4196.5832856875413</v>
          </cell>
          <cell r="H97">
            <v>2782.1812429058368</v>
          </cell>
          <cell r="I97">
            <v>2929.1550453098835</v>
          </cell>
          <cell r="J97">
            <v>4672.8581302273342</v>
          </cell>
          <cell r="K97">
            <v>6048.8557487810267</v>
          </cell>
          <cell r="L97">
            <v>3532.6162312768906</v>
          </cell>
          <cell r="M97">
            <v>2429.1724743935492</v>
          </cell>
          <cell r="N97">
            <v>1729.0390189520624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6">
          <cell r="C96">
            <v>7707.2044051761986</v>
          </cell>
        </row>
        <row r="97">
          <cell r="C97">
            <v>2294.5227897286541</v>
          </cell>
          <cell r="D97">
            <v>1407.9560854522156</v>
          </cell>
          <cell r="E97">
            <v>4275.9031819443599</v>
          </cell>
          <cell r="F97">
            <v>2380.9272769096897</v>
          </cell>
          <cell r="G97">
            <v>2638.9863265824365</v>
          </cell>
          <cell r="H97">
            <v>5485.3601376179395</v>
          </cell>
          <cell r="I97">
            <v>3896.2785997771389</v>
          </cell>
          <cell r="J97">
            <v>4039.5861199978481</v>
          </cell>
          <cell r="K97">
            <v>5045.0254301482519</v>
          </cell>
          <cell r="L97">
            <v>5408.4297663900379</v>
          </cell>
          <cell r="M97">
            <v>3880.7278336428199</v>
          </cell>
          <cell r="N97">
            <v>526.82726204465337</v>
          </cell>
        </row>
      </sheetData>
      <sheetData sheetId="1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7">
          <cell r="C97">
            <v>3474.1706513654235</v>
          </cell>
          <cell r="D97">
            <v>3506.6498573133085</v>
          </cell>
          <cell r="E97">
            <v>2918.1963333539006</v>
          </cell>
          <cell r="F97">
            <v>3780.5008131146592</v>
          </cell>
          <cell r="G97">
            <v>0</v>
          </cell>
          <cell r="H97">
            <v>5553.8118404498919</v>
          </cell>
          <cell r="I97">
            <v>4725.720382155183</v>
          </cell>
          <cell r="J97">
            <v>4658.8087627461528</v>
          </cell>
          <cell r="K97">
            <v>1653.3949633407713</v>
          </cell>
          <cell r="L97">
            <v>2079.475543594177</v>
          </cell>
          <cell r="M97">
            <v>2165.9086605932162</v>
          </cell>
          <cell r="N97">
            <v>1773.715272955179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N7" sqref="N7"/>
    </sheetView>
  </sheetViews>
  <sheetFormatPr baseColWidth="10" defaultRowHeight="14.4"/>
  <cols>
    <col min="1" max="1" width="8.6640625" style="2" customWidth="1"/>
    <col min="2" max="2" width="8.33203125" style="2" bestFit="1" customWidth="1"/>
    <col min="3" max="3" width="7.6640625" style="1" customWidth="1"/>
    <col min="4" max="4" width="7.6640625" customWidth="1"/>
    <col min="5" max="5" width="7.6640625" style="3" customWidth="1"/>
    <col min="6" max="7" width="7.6640625" customWidth="1"/>
    <col min="8" max="8" width="7.6640625" style="3" customWidth="1"/>
    <col min="9" max="10" width="7.6640625" customWidth="1"/>
    <col min="11" max="11" width="7.6640625" style="3" customWidth="1"/>
    <col min="12" max="13" width="7.6640625" customWidth="1"/>
    <col min="14" max="14" width="7.6640625" style="3" customWidth="1"/>
    <col min="15" max="15" width="11.5546875" customWidth="1"/>
    <col min="16" max="17" width="10.6640625" bestFit="1" customWidth="1"/>
  </cols>
  <sheetData>
    <row r="2" spans="1:17" ht="18">
      <c r="C2" s="78" t="s">
        <v>18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81" t="s">
        <v>1</v>
      </c>
      <c r="C5" s="80" t="s">
        <v>16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3" t="s">
        <v>17</v>
      </c>
      <c r="P5" s="76" t="s">
        <v>0</v>
      </c>
      <c r="Q5" s="76" t="s">
        <v>19</v>
      </c>
    </row>
    <row r="6" spans="1:17" s="5" customFormat="1" ht="17.100000000000001" customHeight="1" thickBot="1">
      <c r="A6" s="1"/>
      <c r="B6" s="82"/>
      <c r="C6" s="50" t="s">
        <v>2</v>
      </c>
      <c r="D6" s="51" t="s">
        <v>3</v>
      </c>
      <c r="E6" s="51" t="s">
        <v>4</v>
      </c>
      <c r="F6" s="51" t="s">
        <v>5</v>
      </c>
      <c r="G6" s="51" t="s">
        <v>6</v>
      </c>
      <c r="H6" s="51" t="s">
        <v>7</v>
      </c>
      <c r="I6" s="51" t="s">
        <v>8</v>
      </c>
      <c r="J6" s="51" t="s">
        <v>9</v>
      </c>
      <c r="K6" s="51" t="s">
        <v>10</v>
      </c>
      <c r="L6" s="51" t="s">
        <v>11</v>
      </c>
      <c r="M6" s="51" t="s">
        <v>12</v>
      </c>
      <c r="N6" s="52" t="s">
        <v>13</v>
      </c>
      <c r="O6" s="84"/>
      <c r="P6" s="77"/>
      <c r="Q6" s="77"/>
    </row>
    <row r="7" spans="1:17" s="5" customFormat="1" ht="16.2" customHeight="1">
      <c r="A7" s="15">
        <v>2017</v>
      </c>
      <c r="B7" s="19">
        <v>2009</v>
      </c>
      <c r="C7" s="62">
        <f>[1]AXARQUIA!F30</f>
        <v>50936.420328995824</v>
      </c>
      <c r="D7" s="14">
        <f>[1]AXARQUIA!G30</f>
        <v>48256.174809722565</v>
      </c>
      <c r="E7" s="14">
        <f>[1]AXARQUIA!H30</f>
        <v>56814.151730910875</v>
      </c>
      <c r="F7" s="14">
        <f>[1]AXARQUIA!I30</f>
        <v>52515.570832310339</v>
      </c>
      <c r="G7" s="14">
        <f>[1]AXARQUIA!J30</f>
        <v>64171.112202307879</v>
      </c>
      <c r="H7" s="14">
        <f>[1]AXARQUIA!K30</f>
        <v>58432.487110238151</v>
      </c>
      <c r="I7" s="14">
        <f>[1]AXARQUIA!L30</f>
        <v>62658.575988215074</v>
      </c>
      <c r="J7" s="14">
        <f>[1]AXARQUIA!M30</f>
        <v>67989.67836975203</v>
      </c>
      <c r="K7" s="14">
        <f>[1]AXARQUIA!N30</f>
        <v>60426.997299287992</v>
      </c>
      <c r="L7" s="14">
        <f>[1]AXARQUIA!O30</f>
        <v>58702.862754726244</v>
      </c>
      <c r="M7" s="14">
        <f>[1]AXARQUIA!P30</f>
        <v>49073.179474588753</v>
      </c>
      <c r="N7" s="63">
        <f>[1]AXARQUIA!Q30</f>
        <v>51273.41026270562</v>
      </c>
      <c r="O7" s="46">
        <f>SUM(C7:N7)</f>
        <v>681250.62116376136</v>
      </c>
      <c r="P7" s="28">
        <f>O7/B7</f>
        <v>339.09936344637202</v>
      </c>
      <c r="Q7" s="29">
        <f>P7/1000</f>
        <v>0.33909936344637204</v>
      </c>
    </row>
    <row r="8" spans="1:17" s="5" customFormat="1" ht="16.2" customHeight="1">
      <c r="A8" s="60">
        <v>2016</v>
      </c>
      <c r="B8" s="61">
        <v>2013</v>
      </c>
      <c r="C8" s="64">
        <f>[2]AXARQUIA!F9+[2]AXARQUIA!F30+[2]AXARQUIA!F35</f>
        <v>82341.81324457661</v>
      </c>
      <c r="D8" s="59">
        <f>[2]AXARQUIA!G9+[2]AXARQUIA!G30+[2]AXARQUIA!G35</f>
        <v>69764.18464494549</v>
      </c>
      <c r="E8" s="59">
        <f>[2]AXARQUIA!H9+[2]AXARQUIA!H30+[2]AXARQUIA!H35</f>
        <v>85167.422635517811</v>
      </c>
      <c r="F8" s="59">
        <f>[2]AXARQUIA!I9+[2]AXARQUIA!I30+[2]AXARQUIA!I35</f>
        <v>76139.974656811013</v>
      </c>
      <c r="G8" s="59">
        <f>[2]AXARQUIA!J9+[2]AXARQUIA!J30+[2]AXARQUIA!J35</f>
        <v>67841.288585164351</v>
      </c>
      <c r="H8" s="59">
        <f>[2]AXARQUIA!K9+[2]AXARQUIA!K30+[2]AXARQUIA!K35</f>
        <v>80185.550695150305</v>
      </c>
      <c r="I8" s="59">
        <f>[2]AXARQUIA!L9+[2]AXARQUIA!L30+[2]AXARQUIA!L35</f>
        <v>98308.288850545112</v>
      </c>
      <c r="J8" s="59">
        <f>[2]AXARQUIA!M9+[2]AXARQUIA!M30+[2]AXARQUIA!M35</f>
        <v>107949.90900415981</v>
      </c>
      <c r="K8" s="59">
        <f>[2]AXARQUIA!N9+[2]AXARQUIA!N30+[2]AXARQUIA!N35</f>
        <v>90127.583683843579</v>
      </c>
      <c r="L8" s="59">
        <f>[2]AXARQUIA!O9+[2]AXARQUIA!O30+[2]AXARQUIA!O35</f>
        <v>84240.426695811417</v>
      </c>
      <c r="M8" s="59">
        <f>[2]AXARQUIA!P9+[2]AXARQUIA!P30+[2]AXARQUIA!P35</f>
        <v>84453.993316135864</v>
      </c>
      <c r="N8" s="65">
        <f>[2]AXARQUIA!Q9+[2]AXARQUIA!Q30+[2]AXARQUIA!Q35</f>
        <v>85475.399970583981</v>
      </c>
      <c r="O8" s="46">
        <f>SUM(C8:N8)</f>
        <v>1011995.8359832454</v>
      </c>
      <c r="P8" s="28">
        <f>O8/B8</f>
        <v>502.73017187443884</v>
      </c>
      <c r="Q8" s="29">
        <f>P8/1000</f>
        <v>0.5027301718744388</v>
      </c>
    </row>
    <row r="9" spans="1:17" s="6" customFormat="1" ht="16.2" customHeight="1" thickBot="1">
      <c r="A9" s="16">
        <v>2015</v>
      </c>
      <c r="B9" s="20">
        <v>1921</v>
      </c>
      <c r="C9" s="66">
        <f>[3]AXARQUIA!F9+[3]AXARQUIA!F30+[3]AXARQUIA!F35</f>
        <v>71975.377435715316</v>
      </c>
      <c r="D9" s="17">
        <f>[3]AXARQUIA!G9+[3]AXARQUIA!G30+[3]AXARQUIA!G35</f>
        <v>63091.714784427677</v>
      </c>
      <c r="E9" s="17">
        <f>[3]AXARQUIA!H9+[3]AXARQUIA!H30+[3]AXARQUIA!H35</f>
        <v>74997.177182395826</v>
      </c>
      <c r="F9" s="17">
        <f>[3]AXARQUIA!I9+[3]AXARQUIA!I30+[3]AXARQUIA!I35</f>
        <v>75311.759054175112</v>
      </c>
      <c r="G9" s="17">
        <f>[3]AXARQUIA!J9+[3]AXARQUIA!J30+[3]AXARQUIA!J35</f>
        <v>79312.755985181779</v>
      </c>
      <c r="H9" s="17">
        <f>[3]AXARQUIA!K9+[3]AXARQUIA!K30+[3]AXARQUIA!K35</f>
        <v>83419.622243019257</v>
      </c>
      <c r="I9" s="17">
        <f>[3]AXARQUIA!L9+[3]AXARQUIA!L30+[3]AXARQUIA!L35</f>
        <v>92196.892046847759</v>
      </c>
      <c r="J9" s="17">
        <f>[3]AXARQUIA!M9+[3]AXARQUIA!M30+[3]AXARQUIA!M35</f>
        <v>92397.647394370913</v>
      </c>
      <c r="K9" s="17">
        <f>[3]AXARQUIA!N9+[3]AXARQUIA!N30+[3]AXARQUIA!N35</f>
        <v>78533.596898262957</v>
      </c>
      <c r="L9" s="17">
        <f>[3]AXARQUIA!O9+[3]AXARQUIA!O30+[3]AXARQUIA!O35</f>
        <v>87516.185567225126</v>
      </c>
      <c r="M9" s="17">
        <f>[3]AXARQUIA!P9+[3]AXARQUIA!P30+[3]AXARQUIA!P35</f>
        <v>72346.96385743437</v>
      </c>
      <c r="N9" s="67">
        <f>[3]AXARQUIA!Q9+[3]AXARQUIA!Q30+[3]AXARQUIA!Q35</f>
        <v>65164.889120593492</v>
      </c>
      <c r="O9" s="47">
        <f>SUM(C9:N9)</f>
        <v>936264.58156964951</v>
      </c>
      <c r="P9" s="26">
        <f>O9/B9</f>
        <v>487.3839570898748</v>
      </c>
      <c r="Q9" s="27">
        <f>P9/1000</f>
        <v>0.48738395708987481</v>
      </c>
    </row>
    <row r="23" ht="15.75" customHeight="1"/>
    <row r="33" spans="2:13">
      <c r="B33" s="79" t="s">
        <v>14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</row>
  </sheetData>
  <mergeCells count="7">
    <mergeCell ref="Q5:Q6"/>
    <mergeCell ref="C2:O2"/>
    <mergeCell ref="B33:M33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N7" sqref="N7"/>
    </sheetView>
  </sheetViews>
  <sheetFormatPr baseColWidth="10" defaultRowHeight="14.4"/>
  <cols>
    <col min="1" max="1" width="7.109375" customWidth="1"/>
    <col min="2" max="2" width="8.3320312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33203125" bestFit="1" customWidth="1"/>
    <col min="15" max="15" width="11.44140625" customWidth="1"/>
    <col min="16" max="16" width="12.33203125" customWidth="1"/>
  </cols>
  <sheetData>
    <row r="2" spans="1:17" ht="18">
      <c r="C2" s="78" t="s">
        <v>20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7" ht="17.25" customHeight="1"/>
    <row r="4" spans="1:17" ht="17.25" customHeight="1" thickBot="1"/>
    <row r="5" spans="1:17" ht="16.5" customHeight="1">
      <c r="A5" s="5"/>
      <c r="B5" s="87" t="s">
        <v>1</v>
      </c>
      <c r="C5" s="80" t="s">
        <v>16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9" t="s">
        <v>17</v>
      </c>
      <c r="P5" s="85" t="s">
        <v>0</v>
      </c>
      <c r="Q5" s="85" t="s">
        <v>19</v>
      </c>
    </row>
    <row r="6" spans="1:17" ht="17.100000000000001" customHeight="1" thickBot="1">
      <c r="A6" s="5"/>
      <c r="B6" s="88"/>
      <c r="C6" s="56" t="s">
        <v>2</v>
      </c>
      <c r="D6" s="57" t="s">
        <v>3</v>
      </c>
      <c r="E6" s="57" t="s">
        <v>4</v>
      </c>
      <c r="F6" s="57" t="s">
        <v>5</v>
      </c>
      <c r="G6" s="57" t="s">
        <v>6</v>
      </c>
      <c r="H6" s="57" t="s">
        <v>7</v>
      </c>
      <c r="I6" s="57" t="s">
        <v>8</v>
      </c>
      <c r="J6" s="57" t="s">
        <v>9</v>
      </c>
      <c r="K6" s="57" t="s">
        <v>10</v>
      </c>
      <c r="L6" s="57" t="s">
        <v>11</v>
      </c>
      <c r="M6" s="57" t="s">
        <v>12</v>
      </c>
      <c r="N6" s="58" t="s">
        <v>13</v>
      </c>
      <c r="O6" s="90"/>
      <c r="P6" s="86"/>
      <c r="Q6" s="86"/>
    </row>
    <row r="7" spans="1:17" s="13" customFormat="1" ht="16.2" customHeight="1">
      <c r="A7" s="15">
        <v>2017</v>
      </c>
      <c r="B7" s="19">
        <v>2009</v>
      </c>
      <c r="C7" s="62">
        <f>'[4]Por Municipio - 2017'!C98</f>
        <v>1622.3418573351278</v>
      </c>
      <c r="D7" s="14">
        <f>'[4]Por Municipio - 2017'!D98</f>
        <v>1059.93001345895</v>
      </c>
      <c r="E7" s="14">
        <f>'[4]Por Municipio - 2017'!E98</f>
        <v>1557.4481830417228</v>
      </c>
      <c r="F7" s="14">
        <f>'[4]Por Municipio - 2017'!F98</f>
        <v>1898.1399730820995</v>
      </c>
      <c r="G7" s="14">
        <f>'[4]Por Municipio - 2017'!G98</f>
        <v>1817.0228802153431</v>
      </c>
      <c r="H7" s="14">
        <f>'[4]Por Municipio - 2017'!H98</f>
        <v>1898.1399730820995</v>
      </c>
      <c r="I7" s="14">
        <f>'[4]Por Municipio - 2017'!I98</f>
        <v>1427.6608344549127</v>
      </c>
      <c r="J7" s="14">
        <f>'[4]Por Municipio - 2017'!J98</f>
        <v>1963.0336473755046</v>
      </c>
      <c r="K7" s="14">
        <f>'[4]Por Municipio - 2017'!K98</f>
        <v>2114.4522207267837</v>
      </c>
      <c r="L7" s="14">
        <f>'[4]Por Municipio - 2017'!L98</f>
        <v>2103.6366083445491</v>
      </c>
      <c r="M7" s="14">
        <f>'[4]Por Municipio - 2017'!M98</f>
        <v>1871.1009421265142</v>
      </c>
      <c r="N7" s="63">
        <f>'[4]Por Municipio - 2017'!N98</f>
        <v>1276.2422611036338</v>
      </c>
      <c r="O7" s="46">
        <f>SUM(C7:N7)</f>
        <v>20609.149394347245</v>
      </c>
      <c r="P7" s="30">
        <f>O7/B7</f>
        <v>10.25841184387618</v>
      </c>
      <c r="Q7" s="31">
        <f>P7/1000</f>
        <v>1.0258411843876181E-2</v>
      </c>
    </row>
    <row r="8" spans="1:17" s="13" customFormat="1" ht="16.2" customHeight="1">
      <c r="A8" s="60">
        <v>2016</v>
      </c>
      <c r="B8" s="61">
        <v>2013</v>
      </c>
      <c r="C8" s="64">
        <f>'[5]Por Municipio - 2016'!C98</f>
        <v>1975.8647522996139</v>
      </c>
      <c r="D8" s="59">
        <f>'[5]Por Municipio - 2016'!D98</f>
        <v>2048.2488958105173</v>
      </c>
      <c r="E8" s="59">
        <f>'[5]Por Municipio - 2016'!E98</f>
        <v>1524.9502040816326</v>
      </c>
      <c r="F8" s="59">
        <f>'[5]Por Municipio - 2016'!F98</f>
        <v>1584.1077551020408</v>
      </c>
      <c r="G8" s="59">
        <f>'[5]Por Municipio - 2016'!G98</f>
        <v>1879.8955102040816</v>
      </c>
      <c r="H8" s="59">
        <f>'[5]Por Municipio - 2016'!H98</f>
        <v>2195.402448979592</v>
      </c>
      <c r="I8" s="59">
        <f>'[5]Por Municipio - 2016'!I98</f>
        <v>1505.2310204081632</v>
      </c>
      <c r="J8" s="59">
        <f>'[5]Por Municipio - 2016'!J98</f>
        <v>2241.4138775510205</v>
      </c>
      <c r="K8" s="59">
        <f>'[5]Por Municipio - 2016'!K98</f>
        <v>1446.073469387755</v>
      </c>
      <c r="L8" s="59">
        <f>'[5]Por Municipio - 2016'!L98</f>
        <v>1485.5118367346938</v>
      </c>
      <c r="M8" s="59">
        <f>'[5]Por Municipio - 2016'!M98</f>
        <v>1400.0620408163265</v>
      </c>
      <c r="N8" s="65">
        <f>'[5]Por Municipio - 2016'!N98</f>
        <v>1682.7036734693879</v>
      </c>
      <c r="O8" s="46">
        <f>SUM(C8:N8)</f>
        <v>20969.465484844823</v>
      </c>
      <c r="P8" s="30">
        <f>O8/B8</f>
        <v>10.41702209878034</v>
      </c>
      <c r="Q8" s="31">
        <f>P8/1000</f>
        <v>1.041702209878034E-2</v>
      </c>
    </row>
    <row r="9" spans="1:17" s="7" customFormat="1" ht="16.2" customHeight="1" thickBot="1">
      <c r="A9" s="16">
        <v>2015</v>
      </c>
      <c r="B9" s="20">
        <v>1921</v>
      </c>
      <c r="C9" s="66">
        <f>'[6]Por Municipio - 2015'!C98</f>
        <v>2091.6147435924327</v>
      </c>
      <c r="D9" s="17">
        <f>'[6]Por Municipio - 2015'!D98</f>
        <v>1823.787327695228</v>
      </c>
      <c r="E9" s="17">
        <f>'[6]Por Municipio - 2015'!E98</f>
        <v>1805.0558123547003</v>
      </c>
      <c r="F9" s="17">
        <f>'[6]Por Municipio - 2015'!F98</f>
        <v>2590.3244579819343</v>
      </c>
      <c r="G9" s="17">
        <f>'[6]Por Municipio - 2015'!G98</f>
        <v>2063.0689946327993</v>
      </c>
      <c r="H9" s="17">
        <f>'[6]Por Municipio - 2015'!H98</f>
        <v>2910.159157952236</v>
      </c>
      <c r="I9" s="17">
        <f>'[6]Por Municipio - 2015'!I98</f>
        <v>2018.8603505678216</v>
      </c>
      <c r="J9" s="17">
        <f>'[6]Por Municipio - 2015'!J98</f>
        <v>2123.7718706116989</v>
      </c>
      <c r="K9" s="17">
        <f>'[6]Por Municipio - 2015'!K98</f>
        <v>1971.3938854767432</v>
      </c>
      <c r="L9" s="17">
        <f>'[6]Por Municipio - 2015'!L98</f>
        <v>2361.5972647949361</v>
      </c>
      <c r="M9" s="17">
        <f>'[6]Por Municipio - 2015'!M98</f>
        <v>1887.0402735934626</v>
      </c>
      <c r="N9" s="67">
        <f>'[6]Por Municipio - 2015'!N98</f>
        <v>1451.459919400384</v>
      </c>
      <c r="O9" s="47">
        <f>SUM(C9:N9)</f>
        <v>25098.134058654374</v>
      </c>
      <c r="P9" s="32">
        <f>O9/B9</f>
        <v>13.065140061766982</v>
      </c>
      <c r="Q9" s="33">
        <f>P9/1000</f>
        <v>1.3065140061766982E-2</v>
      </c>
    </row>
    <row r="32" spans="2:14">
      <c r="B32" s="79" t="s">
        <v>15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</sheetData>
  <mergeCells count="7">
    <mergeCell ref="Q5:Q6"/>
    <mergeCell ref="B32:N32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4"/>
  <sheetViews>
    <sheetView workbookViewId="0">
      <selection activeCell="T24" sqref="T24"/>
    </sheetView>
  </sheetViews>
  <sheetFormatPr baseColWidth="10" defaultRowHeight="14.4"/>
  <cols>
    <col min="1" max="1" width="8.5546875" customWidth="1"/>
    <col min="2" max="2" width="8.33203125" bestFit="1" customWidth="1"/>
    <col min="3" max="10" width="6.6640625" customWidth="1"/>
    <col min="11" max="11" width="8.109375" bestFit="1" customWidth="1"/>
    <col min="12" max="12" width="6.6640625" customWidth="1"/>
    <col min="13" max="13" width="7.44140625" bestFit="1" customWidth="1"/>
    <col min="14" max="14" width="7.33203125" bestFit="1" customWidth="1"/>
    <col min="15" max="15" width="12" customWidth="1"/>
    <col min="16" max="16" width="10.44140625" customWidth="1"/>
  </cols>
  <sheetData>
    <row r="2" spans="1:17" ht="18">
      <c r="C2" s="78" t="s">
        <v>21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4" spans="1:17" ht="15" thickBot="1"/>
    <row r="5" spans="1:17" ht="16.5" customHeight="1">
      <c r="A5" s="5"/>
      <c r="B5" s="93" t="s">
        <v>1</v>
      </c>
      <c r="C5" s="80" t="s">
        <v>16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95" t="s">
        <v>17</v>
      </c>
      <c r="P5" s="91" t="s">
        <v>0</v>
      </c>
      <c r="Q5" s="91" t="s">
        <v>19</v>
      </c>
    </row>
    <row r="6" spans="1:17" ht="17.100000000000001" customHeight="1" thickBot="1">
      <c r="A6" s="5"/>
      <c r="B6" s="94"/>
      <c r="C6" s="53" t="s">
        <v>2</v>
      </c>
      <c r="D6" s="54" t="s">
        <v>3</v>
      </c>
      <c r="E6" s="54" t="s">
        <v>4</v>
      </c>
      <c r="F6" s="54" t="s">
        <v>5</v>
      </c>
      <c r="G6" s="54" t="s">
        <v>6</v>
      </c>
      <c r="H6" s="54" t="s">
        <v>7</v>
      </c>
      <c r="I6" s="54" t="s">
        <v>8</v>
      </c>
      <c r="J6" s="54" t="s">
        <v>9</v>
      </c>
      <c r="K6" s="54" t="s">
        <v>10</v>
      </c>
      <c r="L6" s="54" t="s">
        <v>11</v>
      </c>
      <c r="M6" s="54" t="s">
        <v>12</v>
      </c>
      <c r="N6" s="55" t="s">
        <v>13</v>
      </c>
      <c r="O6" s="96"/>
      <c r="P6" s="92"/>
      <c r="Q6" s="92"/>
    </row>
    <row r="7" spans="1:17" s="13" customFormat="1" ht="16.2" customHeight="1">
      <c r="A7" s="15">
        <v>2017</v>
      </c>
      <c r="B7" s="19">
        <v>2009</v>
      </c>
      <c r="C7" s="62">
        <f>'[7]VIDRIO POR MUNICIPIOS'!C$97</f>
        <v>3801.1836901286356</v>
      </c>
      <c r="D7" s="14">
        <f>'[7]VIDRIO POR MUNICIPIOS'!D$97</f>
        <v>4184.9726622781945</v>
      </c>
      <c r="E7" s="14">
        <f>'[7]VIDRIO POR MUNICIPIOS'!E$97</f>
        <v>3961.5911451349853</v>
      </c>
      <c r="F7" s="14">
        <f>'[7]VIDRIO POR MUNICIPIOS'!F$97</f>
        <v>5156.5343918288727</v>
      </c>
      <c r="G7" s="14">
        <f>'[7]VIDRIO POR MUNICIPIOS'!G$97</f>
        <v>4196.5832856875413</v>
      </c>
      <c r="H7" s="14">
        <f>'[7]VIDRIO POR MUNICIPIOS'!H$97</f>
        <v>2782.1812429058368</v>
      </c>
      <c r="I7" s="14">
        <f>'[7]VIDRIO POR MUNICIPIOS'!I$97</f>
        <v>2929.1550453098835</v>
      </c>
      <c r="J7" s="14">
        <f>'[7]VIDRIO POR MUNICIPIOS'!J$97</f>
        <v>4672.8581302273342</v>
      </c>
      <c r="K7" s="14">
        <f>'[7]VIDRIO POR MUNICIPIOS'!K$97</f>
        <v>6048.8557487810267</v>
      </c>
      <c r="L7" s="14">
        <f>'[7]VIDRIO POR MUNICIPIOS'!L$97</f>
        <v>3532.6162312768906</v>
      </c>
      <c r="M7" s="14">
        <f>'[7]VIDRIO POR MUNICIPIOS'!M$97</f>
        <v>2429.1724743935492</v>
      </c>
      <c r="N7" s="63">
        <f>'[7]VIDRIO POR MUNICIPIOS'!N$97</f>
        <v>1729.0390189520624</v>
      </c>
      <c r="O7" s="46">
        <f>SUM(C7:N7)</f>
        <v>45424.743066904812</v>
      </c>
      <c r="P7" s="34">
        <f>O7/B7</f>
        <v>22.610623726682334</v>
      </c>
      <c r="Q7" s="35">
        <f>P7/1000</f>
        <v>2.2610623726682336E-2</v>
      </c>
    </row>
    <row r="8" spans="1:17" s="13" customFormat="1" ht="16.2" customHeight="1">
      <c r="A8" s="60">
        <v>2016</v>
      </c>
      <c r="B8" s="61">
        <v>2013</v>
      </c>
      <c r="C8" s="64">
        <f>'[8]VIDRIO POR MUNICIPIOS'!C97</f>
        <v>2294.5227897286541</v>
      </c>
      <c r="D8" s="59">
        <f>'[8]VIDRIO POR MUNICIPIOS'!D97</f>
        <v>1407.9560854522156</v>
      </c>
      <c r="E8" s="59">
        <f>'[8]VIDRIO POR MUNICIPIOS'!E97</f>
        <v>4275.9031819443599</v>
      </c>
      <c r="F8" s="59">
        <f>'[8]VIDRIO POR MUNICIPIOS'!F97</f>
        <v>2380.9272769096897</v>
      </c>
      <c r="G8" s="59">
        <f>'[8]VIDRIO POR MUNICIPIOS'!G97</f>
        <v>2638.9863265824365</v>
      </c>
      <c r="H8" s="59">
        <f>'[8]VIDRIO POR MUNICIPIOS'!H97</f>
        <v>5485.3601376179395</v>
      </c>
      <c r="I8" s="59">
        <f>'[8]VIDRIO POR MUNICIPIOS'!I97</f>
        <v>3896.2785997771389</v>
      </c>
      <c r="J8" s="59">
        <f>'[8]VIDRIO POR MUNICIPIOS'!J97</f>
        <v>4039.5861199978481</v>
      </c>
      <c r="K8" s="59">
        <f>'[8]VIDRIO POR MUNICIPIOS'!K97</f>
        <v>5045.0254301482519</v>
      </c>
      <c r="L8" s="59">
        <f>'[8]VIDRIO POR MUNICIPIOS'!L97</f>
        <v>5408.4297663900379</v>
      </c>
      <c r="M8" s="59">
        <f>'[8]VIDRIO POR MUNICIPIOS'!M97</f>
        <v>3880.7278336428199</v>
      </c>
      <c r="N8" s="65">
        <f>'[8]VIDRIO POR MUNICIPIOS'!N97</f>
        <v>526.82726204465337</v>
      </c>
      <c r="O8" s="46">
        <f>SUM(C8:N8)</f>
        <v>41280.53081023605</v>
      </c>
      <c r="P8" s="34">
        <f>O8/B8</f>
        <v>20.506970099471459</v>
      </c>
      <c r="Q8" s="35">
        <f>P8/1000</f>
        <v>2.0506970099471458E-2</v>
      </c>
    </row>
    <row r="9" spans="1:17" s="4" customFormat="1" ht="16.2" customHeight="1" thickBot="1">
      <c r="A9" s="16">
        <v>2015</v>
      </c>
      <c r="B9" s="20">
        <v>1921</v>
      </c>
      <c r="C9" s="66">
        <f>'[9]VIDRIO POR MUNICIPIOS'!C97</f>
        <v>3474.1706513654235</v>
      </c>
      <c r="D9" s="17">
        <f>'[9]VIDRIO POR MUNICIPIOS'!D97</f>
        <v>3506.6498573133085</v>
      </c>
      <c r="E9" s="17">
        <f>'[9]VIDRIO POR MUNICIPIOS'!E97</f>
        <v>2918.1963333539006</v>
      </c>
      <c r="F9" s="17">
        <f>'[9]VIDRIO POR MUNICIPIOS'!F97</f>
        <v>3780.5008131146592</v>
      </c>
      <c r="G9" s="17">
        <f>'[9]VIDRIO POR MUNICIPIOS'!G97</f>
        <v>0</v>
      </c>
      <c r="H9" s="17">
        <f>'[9]VIDRIO POR MUNICIPIOS'!H97</f>
        <v>5553.8118404498919</v>
      </c>
      <c r="I9" s="17">
        <f>'[9]VIDRIO POR MUNICIPIOS'!I97</f>
        <v>4725.720382155183</v>
      </c>
      <c r="J9" s="17">
        <f>'[9]VIDRIO POR MUNICIPIOS'!J97</f>
        <v>4658.8087627461528</v>
      </c>
      <c r="K9" s="17">
        <f>'[9]VIDRIO POR MUNICIPIOS'!K97</f>
        <v>1653.3949633407713</v>
      </c>
      <c r="L9" s="17">
        <f>'[9]VIDRIO POR MUNICIPIOS'!L97</f>
        <v>2079.475543594177</v>
      </c>
      <c r="M9" s="17">
        <f>'[9]VIDRIO POR MUNICIPIOS'!M97</f>
        <v>2165.9086605932162</v>
      </c>
      <c r="N9" s="67">
        <f>'[9]VIDRIO POR MUNICIPIOS'!N97</f>
        <v>1773.715272955179</v>
      </c>
      <c r="O9" s="47">
        <f>SUM(C9:N9)</f>
        <v>36290.353080981869</v>
      </c>
      <c r="P9" s="36">
        <f>O9/B9</f>
        <v>18.89138629931383</v>
      </c>
      <c r="Q9" s="37">
        <f>P9/1000</f>
        <v>1.889138629931383E-2</v>
      </c>
    </row>
    <row r="34" spans="2:13">
      <c r="B34" s="79" t="s">
        <v>15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18"/>
    </row>
  </sheetData>
  <mergeCells count="7">
    <mergeCell ref="Q5:Q6"/>
    <mergeCell ref="B34:L34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3"/>
  <sheetViews>
    <sheetView tabSelected="1" workbookViewId="0">
      <selection activeCell="R22" sqref="R22"/>
    </sheetView>
  </sheetViews>
  <sheetFormatPr baseColWidth="10" defaultRowHeight="14.4"/>
  <cols>
    <col min="1" max="1" width="7.88671875" customWidth="1"/>
    <col min="2" max="2" width="8.33203125" bestFit="1" customWidth="1"/>
    <col min="3" max="3" width="7.44140625" customWidth="1"/>
    <col min="4" max="5" width="6.6640625" customWidth="1"/>
    <col min="6" max="6" width="7.664062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6640625" customWidth="1"/>
  </cols>
  <sheetData>
    <row r="2" spans="1:17" ht="18">
      <c r="C2" s="78" t="s">
        <v>22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4" spans="1:17" ht="15" thickBot="1">
      <c r="B4" s="45"/>
    </row>
    <row r="5" spans="1:17" ht="16.5" customHeight="1">
      <c r="B5" s="103" t="s">
        <v>1</v>
      </c>
      <c r="C5" s="104" t="s">
        <v>16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99" t="s">
        <v>17</v>
      </c>
      <c r="P5" s="101" t="s">
        <v>0</v>
      </c>
      <c r="Q5" s="97" t="s">
        <v>19</v>
      </c>
    </row>
    <row r="6" spans="1:17" ht="17.100000000000001" customHeight="1" thickBot="1">
      <c r="B6" s="103"/>
      <c r="C6" s="22" t="s">
        <v>2</v>
      </c>
      <c r="D6" s="23" t="s">
        <v>3</v>
      </c>
      <c r="E6" s="24" t="s">
        <v>4</v>
      </c>
      <c r="F6" s="24" t="s">
        <v>5</v>
      </c>
      <c r="G6" s="24" t="s">
        <v>6</v>
      </c>
      <c r="H6" s="24" t="s">
        <v>7</v>
      </c>
      <c r="I6" s="24" t="s">
        <v>8</v>
      </c>
      <c r="J6" s="24" t="s">
        <v>9</v>
      </c>
      <c r="K6" s="24" t="s">
        <v>10</v>
      </c>
      <c r="L6" s="24" t="s">
        <v>11</v>
      </c>
      <c r="M6" s="24" t="s">
        <v>12</v>
      </c>
      <c r="N6" s="23" t="s">
        <v>13</v>
      </c>
      <c r="O6" s="100"/>
      <c r="P6" s="102"/>
      <c r="Q6" s="98"/>
    </row>
    <row r="7" spans="1:17" ht="16.2" customHeight="1">
      <c r="A7" s="21">
        <v>2017</v>
      </c>
      <c r="B7" s="70">
        <v>2009</v>
      </c>
      <c r="C7" s="73">
        <f>'[10]1.2'!E$91</f>
        <v>1531.3432835820895</v>
      </c>
      <c r="D7" s="73">
        <f>'[10]1.2'!F$91</f>
        <v>1460.4477611940299</v>
      </c>
      <c r="E7" s="105">
        <f>'[10]1.2'!G$91</f>
        <v>1400.8955223880598</v>
      </c>
      <c r="F7" s="105">
        <f>'[10]1.2'!H$91</f>
        <v>1769.5522388059703</v>
      </c>
      <c r="G7" s="105">
        <f>'[10]1.2'!I$91</f>
        <v>1897.1641791044776</v>
      </c>
      <c r="H7" s="105">
        <f>'[10]1.2'!J$91</f>
        <v>2030.4477611940299</v>
      </c>
      <c r="I7" s="105">
        <f>'[10]1.2'!K$91</f>
        <v>2339.5522388059699</v>
      </c>
      <c r="J7" s="105">
        <f>'[10]1.2'!L$91</f>
        <v>1985.0746268656717</v>
      </c>
      <c r="K7" s="105">
        <f>'[10]1.2'!M$91</f>
        <v>1877.313432835821</v>
      </c>
      <c r="L7" s="105">
        <f>'[10]1.2'!N$91</f>
        <v>1502.8571428571429</v>
      </c>
      <c r="M7" s="105">
        <f>'[10]1.2'!O$91</f>
        <v>1142.8571428571427</v>
      </c>
      <c r="N7" s="106">
        <f>'[10]1.2'!P$91</f>
        <v>1539.8507462686566</v>
      </c>
      <c r="O7" s="48">
        <f>SUM(C7:N7)</f>
        <v>20477.356076759061</v>
      </c>
      <c r="P7" s="44">
        <f>O7/B7</f>
        <v>10.192810391617252</v>
      </c>
      <c r="Q7" s="39">
        <f>P7/1000</f>
        <v>1.0192810391617253E-2</v>
      </c>
    </row>
    <row r="8" spans="1:17" ht="16.2" customHeight="1">
      <c r="A8" s="68">
        <v>2016</v>
      </c>
      <c r="B8" s="71">
        <v>2013</v>
      </c>
      <c r="C8" s="74">
        <v>1392</v>
      </c>
      <c r="D8" s="38">
        <v>1140</v>
      </c>
      <c r="E8" s="38">
        <v>2036</v>
      </c>
      <c r="F8" s="38">
        <v>1341</v>
      </c>
      <c r="G8" s="38">
        <v>2257</v>
      </c>
      <c r="H8" s="38">
        <v>1937</v>
      </c>
      <c r="I8" s="38">
        <v>1140</v>
      </c>
      <c r="J8" s="38">
        <v>2524</v>
      </c>
      <c r="K8" s="38">
        <v>2195</v>
      </c>
      <c r="L8" s="38">
        <v>1523</v>
      </c>
      <c r="M8" s="38">
        <v>1707</v>
      </c>
      <c r="N8" s="75">
        <v>1480</v>
      </c>
      <c r="O8" s="48">
        <f>SUM(C8:N8)</f>
        <v>20672</v>
      </c>
      <c r="P8" s="44">
        <f>O8/B8</f>
        <v>10.269249875807253</v>
      </c>
      <c r="Q8" s="39">
        <f>P8/1000</f>
        <v>1.0269249875807253E-2</v>
      </c>
    </row>
    <row r="9" spans="1:17" s="4" customFormat="1" ht="16.2" customHeight="1" thickBot="1">
      <c r="A9" s="69">
        <v>2015</v>
      </c>
      <c r="B9" s="72">
        <v>1921</v>
      </c>
      <c r="C9" s="40">
        <v>1332</v>
      </c>
      <c r="D9" s="41">
        <v>1548</v>
      </c>
      <c r="E9" s="41">
        <v>1097</v>
      </c>
      <c r="F9" s="41">
        <v>1709</v>
      </c>
      <c r="G9" s="41">
        <v>1645</v>
      </c>
      <c r="H9" s="41">
        <v>1617</v>
      </c>
      <c r="I9" s="41">
        <v>2110</v>
      </c>
      <c r="J9" s="41">
        <v>1789</v>
      </c>
      <c r="K9" s="41">
        <v>1778</v>
      </c>
      <c r="L9" s="41">
        <v>1385</v>
      </c>
      <c r="M9" s="41">
        <v>1523</v>
      </c>
      <c r="N9" s="42">
        <v>2058</v>
      </c>
      <c r="O9" s="49">
        <f>SUM(C9:N9)</f>
        <v>19591</v>
      </c>
      <c r="P9" s="43">
        <f>O9/B9</f>
        <v>10.198334200937012</v>
      </c>
      <c r="Q9" s="25">
        <f>P9/1000</f>
        <v>1.0198334200937012E-2</v>
      </c>
    </row>
    <row r="12" spans="1:17">
      <c r="H12" s="11"/>
    </row>
    <row r="33" spans="2:10">
      <c r="B33" s="79" t="s">
        <v>15</v>
      </c>
      <c r="C33" s="79"/>
      <c r="D33" s="79"/>
      <c r="E33" s="79"/>
      <c r="F33" s="79"/>
      <c r="G33" s="79"/>
      <c r="H33" s="79"/>
      <c r="I33" s="79"/>
      <c r="J33" s="79"/>
    </row>
  </sheetData>
  <mergeCells count="7">
    <mergeCell ref="Q5:Q6"/>
    <mergeCell ref="B33:J33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8:O9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