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M7" i="3"/>
  <c r="N7"/>
  <c r="D7" i="2"/>
  <c r="E7"/>
  <c r="F7"/>
  <c r="G7"/>
  <c r="H7"/>
  <c r="I7"/>
  <c r="J7"/>
  <c r="K7"/>
  <c r="L7"/>
  <c r="M7"/>
  <c r="N7"/>
  <c r="C7"/>
  <c r="M7" i="1"/>
  <c r="N7"/>
  <c r="D7"/>
  <c r="E7"/>
  <c r="F7"/>
  <c r="G7"/>
  <c r="H7"/>
  <c r="I7"/>
  <c r="J7"/>
  <c r="K7"/>
  <c r="L7"/>
  <c r="C7"/>
  <c r="D7" i="3"/>
  <c r="E7"/>
  <c r="F7"/>
  <c r="G7"/>
  <c r="H7"/>
  <c r="I7"/>
  <c r="J7"/>
  <c r="K7"/>
  <c r="L7"/>
  <c r="C7"/>
  <c r="D9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1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O7" i="2" l="1"/>
  <c r="P7" s="1"/>
  <c r="Q7" s="1"/>
  <c r="O7" i="1"/>
  <c r="P7" s="1"/>
  <c r="Q7" s="1"/>
  <c r="O7" i="3"/>
  <c r="P7" s="1"/>
  <c r="Q7" s="1"/>
  <c r="O8" i="2"/>
  <c r="P8" s="1"/>
  <c r="Q8" s="1"/>
  <c r="O9" i="4"/>
  <c r="P9" s="1"/>
  <c r="Q9" s="1"/>
  <c r="O8"/>
  <c r="P8" s="1"/>
  <c r="Q8" s="1"/>
  <c r="O9" i="1" l="1"/>
  <c r="P9" s="1"/>
  <c r="Q9" s="1"/>
  <c r="O8" i="3"/>
  <c r="P8" s="1"/>
  <c r="Q8" s="1"/>
  <c r="O8" i="1"/>
  <c r="P8" s="1"/>
  <c r="Q8" s="1"/>
  <c r="O9" i="2" l="1"/>
  <c r="P9" s="1"/>
  <c r="Q9" s="1"/>
  <c r="O9" i="3" l="1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<sst xmlns="http://schemas.openxmlformats.org/spreadsheetml/2006/main" count="76" uniqueCount="23">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</sst>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3" fontId="15" fillId="0" borderId="11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16" fillId="0" borderId="12" xfId="0" applyNumberFormat="1" applyFont="1" applyFill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3" fontId="5" fillId="3" borderId="14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4" fontId="23" fillId="4" borderId="13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3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3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/>
    </xf>
    <xf numFmtId="4" fontId="5" fillId="8" borderId="13" xfId="0" applyNumberFormat="1" applyFont="1" applyFill="1" applyBorder="1" applyAlignment="1">
      <alignment horizontal="center" vertical="center"/>
    </xf>
    <xf numFmtId="4" fontId="5" fillId="8" borderId="9" xfId="0" applyNumberFormat="1" applyFont="1" applyFill="1" applyBorder="1" applyAlignment="1">
      <alignment horizontal="center" vertical="center" wrapText="1"/>
    </xf>
    <xf numFmtId="0" fontId="0" fillId="0" borderId="3" xfId="0" applyBorder="1"/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3" fontId="20" fillId="0" borderId="12" xfId="1" applyNumberFormat="1" applyFont="1" applyFill="1" applyBorder="1" applyAlignment="1">
      <alignment horizontal="center" vertical="center"/>
    </xf>
    <xf numFmtId="3" fontId="20" fillId="0" borderId="20" xfId="1" applyNumberFormat="1" applyFont="1" applyFill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 wrapText="1"/>
    </xf>
    <xf numFmtId="3" fontId="14" fillId="0" borderId="24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theme/theme1.xml" Type="http://schemas.openxmlformats.org/officeDocument/2006/relationships/theme"/>
<Relationship Id="rId14" Target="styles.xml" Type="http://schemas.openxmlformats.org/officeDocument/2006/relationships/styles"/>
<Relationship Id="rId15" Target="sharedStrings.xml" Type="http://schemas.openxmlformats.org/officeDocument/2006/relationships/sharedStrings"/>
<Relationship Id="rId16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80409.338554344373</c:v>
                </c:pt>
                <c:pt idx="1">
                  <c:v>77283.318869721668</c:v>
                </c:pt>
                <c:pt idx="2">
                  <c:v>85234.738067520375</c:v>
                </c:pt>
                <c:pt idx="3">
                  <c:v>78115.525452428832</c:v>
                </c:pt>
                <c:pt idx="4">
                  <c:v>87913.184463964441</c:v>
                </c:pt>
                <c:pt idx="5">
                  <c:v>78598.065403746426</c:v>
                </c:pt>
                <c:pt idx="6">
                  <c:v>81982.838395597413</c:v>
                </c:pt>
                <c:pt idx="7">
                  <c:v>86619.417927823044</c:v>
                </c:pt>
                <c:pt idx="8">
                  <c:v>76423.138956503331</c:v>
                </c:pt>
                <c:pt idx="9">
                  <c:v>79947.778600910155</c:v>
                </c:pt>
                <c:pt idx="10">
                  <c:v>71912.439411577943</c:v>
                </c:pt>
                <c:pt idx="11">
                  <c:v>75080.4190919674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84353.26581085856</c:v>
                </c:pt>
                <c:pt idx="1">
                  <c:v>78419.656106465671</c:v>
                </c:pt>
                <c:pt idx="2">
                  <c:v>93584.199740902128</c:v>
                </c:pt>
                <c:pt idx="3">
                  <c:v>86470.163702744088</c:v>
                </c:pt>
                <c:pt idx="4">
                  <c:v>67787.94959368743</c:v>
                </c:pt>
                <c:pt idx="5">
                  <c:v>66686.218348839946</c:v>
                </c:pt>
                <c:pt idx="6">
                  <c:v>89798.965963961848</c:v>
                </c:pt>
                <c:pt idx="7">
                  <c:v>102161.96443292899</c:v>
                </c:pt>
                <c:pt idx="8">
                  <c:v>83314.490637145209</c:v>
                </c:pt>
                <c:pt idx="9">
                  <c:v>95284.013661523961</c:v>
                </c:pt>
                <c:pt idx="10">
                  <c:v>85321.21540454599</c:v>
                </c:pt>
                <c:pt idx="11">
                  <c:v>87973.23990107172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61204.444957304411</c:v>
                </c:pt>
                <c:pt idx="1">
                  <c:v>53615.22040156935</c:v>
                </c:pt>
                <c:pt idx="2">
                  <c:v>61916.676667435953</c:v>
                </c:pt>
                <c:pt idx="3">
                  <c:v>62747.613662589429</c:v>
                </c:pt>
                <c:pt idx="4">
                  <c:v>75433.251788599126</c:v>
                </c:pt>
                <c:pt idx="5">
                  <c:v>67614.530348488348</c:v>
                </c:pt>
                <c:pt idx="6">
                  <c:v>64670.639279944611</c:v>
                </c:pt>
                <c:pt idx="7">
                  <c:v>61038.257558273712</c:v>
                </c:pt>
                <c:pt idx="8">
                  <c:v>64298.696053542582</c:v>
                </c:pt>
                <c:pt idx="9">
                  <c:v>60302.284791137783</c:v>
                </c:pt>
                <c:pt idx="10">
                  <c:v>55886.448188322182</c:v>
                </c:pt>
                <c:pt idx="11">
                  <c:v>75718.144472651737</c:v>
                </c:pt>
              </c:numCache>
            </c:numRef>
          </c:val>
        </c:ser>
        <c:marker val="1"/>
        <c:axId val="81618048"/>
        <c:axId val="81619968"/>
      </c:lineChart>
      <c:catAx>
        <c:axId val="8161804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619968"/>
        <c:crossesAt val="0"/>
        <c:auto val="1"/>
        <c:lblAlgn val="ctr"/>
        <c:lblOffset val="100"/>
      </c:catAx>
      <c:valAx>
        <c:axId val="8161996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618048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87952055835"/>
          <c:y val="0.85019669027462341"/>
          <c:w val="0.49664638901887387"/>
          <c:h val="0.11075987390302421"/>
        </c:manualLayout>
      </c:layout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993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4403</c:v>
                </c:pt>
                <c:pt idx="1">
                  <c:v>2793</c:v>
                </c:pt>
                <c:pt idx="2">
                  <c:v>4280</c:v>
                </c:pt>
                <c:pt idx="3">
                  <c:v>3899</c:v>
                </c:pt>
                <c:pt idx="4">
                  <c:v>4393</c:v>
                </c:pt>
                <c:pt idx="5">
                  <c:v>2994</c:v>
                </c:pt>
                <c:pt idx="6">
                  <c:v>4356</c:v>
                </c:pt>
                <c:pt idx="7">
                  <c:v>4372</c:v>
                </c:pt>
                <c:pt idx="8">
                  <c:v>2485</c:v>
                </c:pt>
                <c:pt idx="9">
                  <c:v>4069</c:v>
                </c:pt>
                <c:pt idx="10">
                  <c:v>3205</c:v>
                </c:pt>
                <c:pt idx="11">
                  <c:v>4992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4314</c:v>
                </c:pt>
                <c:pt idx="1">
                  <c:v>3421</c:v>
                </c:pt>
                <c:pt idx="2">
                  <c:v>4816</c:v>
                </c:pt>
                <c:pt idx="3">
                  <c:v>3827</c:v>
                </c:pt>
                <c:pt idx="4">
                  <c:v>3788</c:v>
                </c:pt>
                <c:pt idx="5">
                  <c:v>4561</c:v>
                </c:pt>
                <c:pt idx="6">
                  <c:v>3988</c:v>
                </c:pt>
                <c:pt idx="7">
                  <c:v>3021</c:v>
                </c:pt>
                <c:pt idx="8">
                  <c:v>4281</c:v>
                </c:pt>
                <c:pt idx="9">
                  <c:v>3668</c:v>
                </c:pt>
                <c:pt idx="10">
                  <c:v>4391</c:v>
                </c:pt>
                <c:pt idx="11">
                  <c:v>5493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7057</c:v>
                </c:pt>
                <c:pt idx="1">
                  <c:v>5443</c:v>
                </c:pt>
                <c:pt idx="2">
                  <c:v>4251</c:v>
                </c:pt>
                <c:pt idx="3">
                  <c:v>6031</c:v>
                </c:pt>
                <c:pt idx="4">
                  <c:v>5963</c:v>
                </c:pt>
                <c:pt idx="5">
                  <c:v>5664</c:v>
                </c:pt>
                <c:pt idx="6">
                  <c:v>6501</c:v>
                </c:pt>
                <c:pt idx="7">
                  <c:v>5935</c:v>
                </c:pt>
                <c:pt idx="8">
                  <c:v>7478</c:v>
                </c:pt>
                <c:pt idx="9">
                  <c:v>5542</c:v>
                </c:pt>
                <c:pt idx="10">
                  <c:v>6311</c:v>
                </c:pt>
                <c:pt idx="11">
                  <c:v>7663</c:v>
                </c:pt>
              </c:numCache>
            </c:numRef>
          </c:val>
        </c:ser>
        <c:marker val="1"/>
        <c:axId val="81765888"/>
        <c:axId val="81767424"/>
      </c:lineChart>
      <c:catAx>
        <c:axId val="81765888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767424"/>
        <c:crossesAt val="0"/>
        <c:auto val="1"/>
        <c:lblAlgn val="ctr"/>
        <c:lblOffset val="100"/>
      </c:catAx>
      <c:valAx>
        <c:axId val="8176742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765888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394"/>
          <c:w val="0.52495812395309882"/>
          <c:h val="0.12522118328958878"/>
        </c:manualLayout>
      </c:layout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022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1675.1400730816076</c:v>
                </c:pt>
                <c:pt idx="1">
                  <c:v>3076.3500931098697</c:v>
                </c:pt>
                <c:pt idx="2">
                  <c:v>4519.4379549686819</c:v>
                </c:pt>
                <c:pt idx="3">
                  <c:v>2178.1851400730816</c:v>
                </c:pt>
                <c:pt idx="4">
                  <c:v>3803.4873878449303</c:v>
                </c:pt>
                <c:pt idx="5">
                  <c:v>6726.3000389440185</c:v>
                </c:pt>
                <c:pt idx="6">
                  <c:v>6313.0571915852843</c:v>
                </c:pt>
                <c:pt idx="7">
                  <c:v>2047.3934226552983</c:v>
                </c:pt>
                <c:pt idx="8">
                  <c:v>1821.0231425091351</c:v>
                </c:pt>
                <c:pt idx="9">
                  <c:v>3892.9812087353989</c:v>
                </c:pt>
                <c:pt idx="10">
                  <c:v>1906.5408038976857</c:v>
                </c:pt>
                <c:pt idx="11">
                  <c:v>4832.6663280853227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5283.9198617331776</c:v>
                </c:pt>
                <c:pt idx="1">
                  <c:v>1690.7484848484848</c:v>
                </c:pt>
                <c:pt idx="2">
                  <c:v>1017.4863636363636</c:v>
                </c:pt>
                <c:pt idx="3">
                  <c:v>4420.261920752182</c:v>
                </c:pt>
                <c:pt idx="4">
                  <c:v>4195.8831430490254</c:v>
                </c:pt>
                <c:pt idx="5">
                  <c:v>5577.9748214176689</c:v>
                </c:pt>
                <c:pt idx="6">
                  <c:v>3343.2437877770312</c:v>
                </c:pt>
                <c:pt idx="7">
                  <c:v>7154.4861340017651</c:v>
                </c:pt>
                <c:pt idx="8">
                  <c:v>1424.8052384150435</c:v>
                </c:pt>
                <c:pt idx="9">
                  <c:v>0</c:v>
                </c:pt>
                <c:pt idx="10">
                  <c:v>10329.269959086825</c:v>
                </c:pt>
                <c:pt idx="11">
                  <c:v>5463.2066142489311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2622.5406203840471</c:v>
                </c:pt>
                <c:pt idx="1">
                  <c:v>3982.2943092884907</c:v>
                </c:pt>
                <c:pt idx="2">
                  <c:v>4288.3604135893647</c:v>
                </c:pt>
                <c:pt idx="3">
                  <c:v>2078.181818181818</c:v>
                </c:pt>
                <c:pt idx="4">
                  <c:v>4400.9158050221558</c:v>
                </c:pt>
                <c:pt idx="5">
                  <c:v>0</c:v>
                </c:pt>
                <c:pt idx="6">
                  <c:v>3496.7852760736196</c:v>
                </c:pt>
                <c:pt idx="7">
                  <c:v>3775.2789508779729</c:v>
                </c:pt>
                <c:pt idx="8">
                  <c:v>4502.215657311669</c:v>
                </c:pt>
                <c:pt idx="9">
                  <c:v>4130.7828655834564</c:v>
                </c:pt>
                <c:pt idx="10">
                  <c:v>7642.5110782865577</c:v>
                </c:pt>
                <c:pt idx="11">
                  <c:v>5444.4211170511217</c:v>
                </c:pt>
              </c:numCache>
            </c:numRef>
          </c:val>
        </c:ser>
        <c:marker val="1"/>
        <c:axId val="83547648"/>
        <c:axId val="83549568"/>
      </c:lineChart>
      <c:catAx>
        <c:axId val="8354764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3549568"/>
        <c:crossesAt val="0"/>
        <c:auto val="1"/>
        <c:lblAlgn val="ctr"/>
        <c:lblOffset val="100"/>
      </c:catAx>
      <c:valAx>
        <c:axId val="8354956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3547648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0008134049129649"/>
          <c:h val="0.13048372504573288"/>
        </c:manualLayout>
      </c:layout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2130</c:v>
                </c:pt>
                <c:pt idx="1">
                  <c:v>1817.1428571428573</c:v>
                </c:pt>
                <c:pt idx="2">
                  <c:v>2717.1428571428573</c:v>
                </c:pt>
                <c:pt idx="3">
                  <c:v>2262.8571428571427</c:v>
                </c:pt>
                <c:pt idx="4">
                  <c:v>2331.4285714285716</c:v>
                </c:pt>
                <c:pt idx="5">
                  <c:v>2417.1428571428569</c:v>
                </c:pt>
                <c:pt idx="6">
                  <c:v>2335.7142857142853</c:v>
                </c:pt>
                <c:pt idx="7">
                  <c:v>1808.5714285714287</c:v>
                </c:pt>
                <c:pt idx="8">
                  <c:v>2528.5714285714284</c:v>
                </c:pt>
                <c:pt idx="9">
                  <c:v>2147.4418604651164</c:v>
                </c:pt>
                <c:pt idx="10">
                  <c:v>1331.1627906976744</c:v>
                </c:pt>
                <c:pt idx="11">
                  <c:v>2622.8571428571431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2096</c:v>
                </c:pt>
                <c:pt idx="1">
                  <c:v>1719</c:v>
                </c:pt>
                <c:pt idx="2">
                  <c:v>1860</c:v>
                </c:pt>
                <c:pt idx="3">
                  <c:v>1089</c:v>
                </c:pt>
                <c:pt idx="4">
                  <c:v>1937</c:v>
                </c:pt>
                <c:pt idx="5">
                  <c:v>1286</c:v>
                </c:pt>
                <c:pt idx="6">
                  <c:v>2417</c:v>
                </c:pt>
                <c:pt idx="7">
                  <c:v>2319</c:v>
                </c:pt>
                <c:pt idx="8">
                  <c:v>1783</c:v>
                </c:pt>
                <c:pt idx="9">
                  <c:v>1689</c:v>
                </c:pt>
                <c:pt idx="10">
                  <c:v>2606</c:v>
                </c:pt>
                <c:pt idx="11">
                  <c:v>1294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1475</c:v>
                </c:pt>
                <c:pt idx="1">
                  <c:v>1379</c:v>
                </c:pt>
                <c:pt idx="2">
                  <c:v>1844</c:v>
                </c:pt>
                <c:pt idx="3">
                  <c:v>1493</c:v>
                </c:pt>
                <c:pt idx="4">
                  <c:v>2023</c:v>
                </c:pt>
                <c:pt idx="5">
                  <c:v>1423</c:v>
                </c:pt>
                <c:pt idx="6">
                  <c:v>2640</c:v>
                </c:pt>
                <c:pt idx="7">
                  <c:v>1774</c:v>
                </c:pt>
                <c:pt idx="8">
                  <c:v>1560</c:v>
                </c:pt>
                <c:pt idx="9">
                  <c:v>2730</c:v>
                </c:pt>
                <c:pt idx="10">
                  <c:v>1907</c:v>
                </c:pt>
                <c:pt idx="11">
                  <c:v>1157</c:v>
                </c:pt>
              </c:numCache>
            </c:numRef>
          </c:val>
        </c:ser>
        <c:marker val="1"/>
        <c:axId val="91560192"/>
        <c:axId val="92572672"/>
      </c:lineChart>
      <c:catAx>
        <c:axId val="9156019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2572672"/>
        <c:crosses val="autoZero"/>
        <c:auto val="1"/>
        <c:lblAlgn val="ctr"/>
        <c:lblOffset val="100"/>
      </c:catAx>
      <c:valAx>
        <c:axId val="9257267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156019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444"/>
          <c:y val="0.85056911988823958"/>
          <c:w val="0.44878653950531128"/>
          <c:h val="0.14943089802362716"/>
        </c:manualLayout>
      </c:layout>
    </c:legend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9</xdr:row>
      <xdr:rowOff>152400</xdr:rowOff>
    </xdr:from>
    <xdr:to>
      <xdr:col>16</xdr:col>
      <xdr:colOff>167640</xdr:colOff>
      <xdr:row>30</xdr:row>
      <xdr:rowOff>175260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10</xdr:row>
      <xdr:rowOff>32385</xdr:rowOff>
    </xdr:from>
    <xdr:to>
      <xdr:col>16</xdr:col>
      <xdr:colOff>207645</xdr:colOff>
      <xdr:row>30</xdr:row>
      <xdr:rowOff>161925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10%202017/PAPEL-CARTON%202017/ADIPA%20-%20Rutas%20Antequera%20-%20Papel%20Cart&#243;n%202016/DISTRIBUCI&#211;N%20KILOS%20POR%20MUNICIPIO%202017%20RESUMEN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26">
          <cell r="F26">
            <v>80409.338554344373</v>
          </cell>
          <cell r="G26">
            <v>77283.318869721668</v>
          </cell>
          <cell r="H26">
            <v>85234.738067520375</v>
          </cell>
          <cell r="I26">
            <v>78115.525452428832</v>
          </cell>
          <cell r="J26">
            <v>87913.184463964441</v>
          </cell>
          <cell r="K26">
            <v>78598.065403746426</v>
          </cell>
          <cell r="L26">
            <v>81982.838395597413</v>
          </cell>
          <cell r="M26">
            <v>86619.417927823044</v>
          </cell>
          <cell r="N26">
            <v>76423.138956503331</v>
          </cell>
          <cell r="O26">
            <v>79947.778600910155</v>
          </cell>
          <cell r="P26">
            <v>71912.439411577943</v>
          </cell>
          <cell r="Q26">
            <v>75080.4190919674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25">
          <cell r="F25">
            <v>78243.271699446472</v>
          </cell>
        </row>
        <row r="26">
          <cell r="F26">
            <v>84353.26581085856</v>
          </cell>
          <cell r="G26">
            <v>78419.656106465671</v>
          </cell>
          <cell r="H26">
            <v>93584.199740902128</v>
          </cell>
          <cell r="I26">
            <v>86470.163702744088</v>
          </cell>
          <cell r="J26">
            <v>67787.94959368743</v>
          </cell>
          <cell r="K26">
            <v>66686.218348839946</v>
          </cell>
          <cell r="L26">
            <v>89798.965963961848</v>
          </cell>
          <cell r="M26">
            <v>102161.96443292899</v>
          </cell>
          <cell r="N26">
            <v>83314.490637145209</v>
          </cell>
          <cell r="O26">
            <v>95284.013661523961</v>
          </cell>
          <cell r="P26">
            <v>85321.21540454599</v>
          </cell>
          <cell r="Q26">
            <v>87973.23990107172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26">
          <cell r="F26">
            <v>61204.444957304411</v>
          </cell>
          <cell r="G26">
            <v>53615.22040156935</v>
          </cell>
          <cell r="H26">
            <v>61916.676667435953</v>
          </cell>
          <cell r="I26">
            <v>62747.613662589429</v>
          </cell>
          <cell r="J26">
            <v>75433.251788599126</v>
          </cell>
          <cell r="K26">
            <v>67614.530348488348</v>
          </cell>
          <cell r="L26">
            <v>64670.639279944611</v>
          </cell>
          <cell r="M26">
            <v>61038.257558273712</v>
          </cell>
          <cell r="N26">
            <v>64298.696053542582</v>
          </cell>
          <cell r="O26">
            <v>60302.284791137783</v>
          </cell>
          <cell r="P26">
            <v>55886.448188322182</v>
          </cell>
          <cell r="Q26">
            <v>75718.144472651737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3">
          <cell r="C93">
            <v>1675.1400730816076</v>
          </cell>
          <cell r="D93">
            <v>3076.3500931098697</v>
          </cell>
          <cell r="E93">
            <v>4519.4379549686819</v>
          </cell>
          <cell r="F93">
            <v>2178.1851400730816</v>
          </cell>
          <cell r="G93">
            <v>3803.4873878449303</v>
          </cell>
          <cell r="H93">
            <v>6726.3000389440185</v>
          </cell>
          <cell r="I93">
            <v>6313.0571915852843</v>
          </cell>
          <cell r="J93">
            <v>2047.3934226552983</v>
          </cell>
          <cell r="K93">
            <v>1821.0231425091351</v>
          </cell>
          <cell r="L93">
            <v>3892.9812087353989</v>
          </cell>
          <cell r="M93">
            <v>1906.5408038976857</v>
          </cell>
          <cell r="N93">
            <v>4832.6663280853227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2">
          <cell r="C92">
            <v>3513.8147534189807</v>
          </cell>
        </row>
        <row r="93">
          <cell r="C93">
            <v>5283.9198617331776</v>
          </cell>
          <cell r="D93">
            <v>1690.7484848484848</v>
          </cell>
          <cell r="E93">
            <v>1017.4863636363636</v>
          </cell>
          <cell r="F93">
            <v>4420.261920752182</v>
          </cell>
          <cell r="G93">
            <v>4195.8831430490254</v>
          </cell>
          <cell r="H93">
            <v>5577.9748214176689</v>
          </cell>
          <cell r="I93">
            <v>3343.2437877770312</v>
          </cell>
          <cell r="J93">
            <v>7154.4861340017651</v>
          </cell>
          <cell r="K93">
            <v>1424.8052384150435</v>
          </cell>
          <cell r="L93">
            <v>0</v>
          </cell>
          <cell r="M93">
            <v>10329.269959086825</v>
          </cell>
          <cell r="N93">
            <v>5463.2066142489311</v>
          </cell>
        </row>
      </sheetData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3">
          <cell r="C93">
            <v>2622.5406203840471</v>
          </cell>
          <cell r="D93">
            <v>3982.2943092884907</v>
          </cell>
          <cell r="E93">
            <v>4288.3604135893647</v>
          </cell>
          <cell r="F93">
            <v>2078.181818181818</v>
          </cell>
          <cell r="G93">
            <v>4400.9158050221558</v>
          </cell>
          <cell r="H93">
            <v>0</v>
          </cell>
          <cell r="I93">
            <v>3496.7852760736196</v>
          </cell>
          <cell r="J93">
            <v>3775.2789508779729</v>
          </cell>
          <cell r="K93">
            <v>4502.215657311669</v>
          </cell>
          <cell r="L93">
            <v>4130.7828655834564</v>
          </cell>
          <cell r="M93">
            <v>7642.5110782865577</v>
          </cell>
          <cell r="N93">
            <v>5444.4211170511217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87">
          <cell r="E87">
            <v>2130</v>
          </cell>
          <cell r="F87">
            <v>1817.1428571428573</v>
          </cell>
          <cell r="G87">
            <v>2717.1428571428573</v>
          </cell>
          <cell r="H87">
            <v>2262.8571428571427</v>
          </cell>
          <cell r="I87">
            <v>2331.4285714285716</v>
          </cell>
          <cell r="J87">
            <v>2417.1428571428569</v>
          </cell>
          <cell r="K87">
            <v>2335.7142857142853</v>
          </cell>
          <cell r="L87">
            <v>1808.5714285714287</v>
          </cell>
          <cell r="M87">
            <v>2528.5714285714284</v>
          </cell>
          <cell r="N87">
            <v>2147.4418604651164</v>
          </cell>
          <cell r="O87">
            <v>1331.1627906976744</v>
          </cell>
          <cell r="P87">
            <v>2622.8571428571431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</sheetNames>
    <sheetDataSet>
      <sheetData sheetId="0">
        <row r="20">
          <cell r="B20">
            <v>4403</v>
          </cell>
          <cell r="C20">
            <v>2793</v>
          </cell>
          <cell r="D20">
            <v>4280</v>
          </cell>
          <cell r="E20">
            <v>3899</v>
          </cell>
          <cell r="F20">
            <v>4393</v>
          </cell>
          <cell r="G20">
            <v>2994</v>
          </cell>
          <cell r="H20">
            <v>4356</v>
          </cell>
          <cell r="I20">
            <v>4372</v>
          </cell>
          <cell r="J20">
            <v>2485</v>
          </cell>
          <cell r="K20">
            <v>4069</v>
          </cell>
          <cell r="L20">
            <v>3205</v>
          </cell>
          <cell r="M20">
            <v>4992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J7" sqref="J7:N7"/>
    </sheetView>
  </sheetViews>
  <sheetFormatPr baseColWidth="10" defaultRowHeight="14.4"/>
  <cols>
    <col min="1" max="1" width="8.6640625" style="2" customWidth="1"/>
    <col min="2" max="2" width="8.33203125" style="2" bestFit="1" customWidth="1"/>
    <col min="3" max="3" width="7.6640625" style="1" customWidth="1"/>
    <col min="4" max="4" width="7.6640625" customWidth="1"/>
    <col min="5" max="5" width="7.6640625" style="3" customWidth="1"/>
    <col min="6" max="7" width="7.6640625" customWidth="1"/>
    <col min="8" max="8" width="7.6640625" style="3" customWidth="1"/>
    <col min="9" max="10" width="7.6640625" customWidth="1"/>
    <col min="11" max="11" width="7.6640625" style="3" customWidth="1"/>
    <col min="12" max="13" width="7.6640625" customWidth="1"/>
    <col min="14" max="14" width="7.6640625" style="3" customWidth="1"/>
    <col min="15" max="15" width="11.5546875" customWidth="1"/>
    <col min="16" max="17" width="10.6640625" bestFit="1" customWidth="1"/>
  </cols>
  <sheetData>
    <row r="2" spans="1:17" ht="18">
      <c r="C2" s="78" t="s">
        <v>18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1" t="s">
        <v>1</v>
      </c>
      <c r="C5" s="80" t="s">
        <v>16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3" t="s">
        <v>17</v>
      </c>
      <c r="P5" s="76" t="s">
        <v>0</v>
      </c>
      <c r="Q5" s="76" t="s">
        <v>19</v>
      </c>
    </row>
    <row r="6" spans="1:17" s="5" customFormat="1" ht="17.100000000000001" customHeight="1" thickBot="1">
      <c r="A6" s="1"/>
      <c r="B6" s="82"/>
      <c r="C6" s="56" t="s">
        <v>2</v>
      </c>
      <c r="D6" s="57" t="s">
        <v>3</v>
      </c>
      <c r="E6" s="57" t="s">
        <v>4</v>
      </c>
      <c r="F6" s="57" t="s">
        <v>5</v>
      </c>
      <c r="G6" s="57" t="s">
        <v>6</v>
      </c>
      <c r="H6" s="57" t="s">
        <v>7</v>
      </c>
      <c r="I6" s="57" t="s">
        <v>8</v>
      </c>
      <c r="J6" s="57" t="s">
        <v>9</v>
      </c>
      <c r="K6" s="57" t="s">
        <v>10</v>
      </c>
      <c r="L6" s="57" t="s">
        <v>11</v>
      </c>
      <c r="M6" s="57" t="s">
        <v>12</v>
      </c>
      <c r="N6" s="58" t="s">
        <v>13</v>
      </c>
      <c r="O6" s="84"/>
      <c r="P6" s="77"/>
      <c r="Q6" s="77"/>
    </row>
    <row r="7" spans="1:17" s="5" customFormat="1" ht="16.2" customHeight="1">
      <c r="A7" s="15">
        <v>2017</v>
      </c>
      <c r="B7" s="19">
        <v>3304</v>
      </c>
      <c r="C7" s="70">
        <f>[1]ANTEQUERA!F26</f>
        <v>80409.338554344373</v>
      </c>
      <c r="D7" s="14">
        <f>[1]ANTEQUERA!G26</f>
        <v>77283.318869721668</v>
      </c>
      <c r="E7" s="14">
        <f>[1]ANTEQUERA!H26</f>
        <v>85234.738067520375</v>
      </c>
      <c r="F7" s="14">
        <f>[1]ANTEQUERA!I26</f>
        <v>78115.525452428832</v>
      </c>
      <c r="G7" s="14">
        <f>[1]ANTEQUERA!J26</f>
        <v>87913.184463964441</v>
      </c>
      <c r="H7" s="14">
        <f>[1]ANTEQUERA!K26</f>
        <v>78598.065403746426</v>
      </c>
      <c r="I7" s="14">
        <f>[1]ANTEQUERA!L26</f>
        <v>81982.838395597413</v>
      </c>
      <c r="J7" s="14">
        <f>[1]ANTEQUERA!M26</f>
        <v>86619.417927823044</v>
      </c>
      <c r="K7" s="14">
        <f>[1]ANTEQUERA!N26</f>
        <v>76423.138956503331</v>
      </c>
      <c r="L7" s="14">
        <f>[1]ANTEQUERA!O26</f>
        <v>79947.778600910155</v>
      </c>
      <c r="M7" s="14">
        <f>[1]ANTEQUERA!P26</f>
        <v>71912.439411577943</v>
      </c>
      <c r="N7" s="71">
        <f>[1]ANTEQUERA!Q26</f>
        <v>75080.4190919674</v>
      </c>
      <c r="O7" s="48">
        <f>SUM(C7:N7)</f>
        <v>959520.20319610555</v>
      </c>
      <c r="P7" s="28">
        <f>O7/B7</f>
        <v>290.41168377606101</v>
      </c>
      <c r="Q7" s="29">
        <f>P7/1000</f>
        <v>0.29041168377606102</v>
      </c>
    </row>
    <row r="8" spans="1:17" s="5" customFormat="1" ht="16.2" customHeight="1">
      <c r="A8" s="68">
        <v>2016</v>
      </c>
      <c r="B8" s="69">
        <v>3341</v>
      </c>
      <c r="C8" s="72">
        <f>[2]ANTEQUERA!F26</f>
        <v>84353.26581085856</v>
      </c>
      <c r="D8" s="59">
        <f>[2]ANTEQUERA!G26</f>
        <v>78419.656106465671</v>
      </c>
      <c r="E8" s="59">
        <f>[2]ANTEQUERA!H26</f>
        <v>93584.199740902128</v>
      </c>
      <c r="F8" s="59">
        <f>[2]ANTEQUERA!I26</f>
        <v>86470.163702744088</v>
      </c>
      <c r="G8" s="59">
        <f>[2]ANTEQUERA!J26</f>
        <v>67787.94959368743</v>
      </c>
      <c r="H8" s="59">
        <f>[2]ANTEQUERA!K26</f>
        <v>66686.218348839946</v>
      </c>
      <c r="I8" s="59">
        <f>[2]ANTEQUERA!L26</f>
        <v>89798.965963961848</v>
      </c>
      <c r="J8" s="59">
        <f>[2]ANTEQUERA!M26</f>
        <v>102161.96443292899</v>
      </c>
      <c r="K8" s="59">
        <f>[2]ANTEQUERA!N26</f>
        <v>83314.490637145209</v>
      </c>
      <c r="L8" s="59">
        <f>[2]ANTEQUERA!O26</f>
        <v>95284.013661523961</v>
      </c>
      <c r="M8" s="59">
        <f>[2]ANTEQUERA!P26</f>
        <v>85321.21540454599</v>
      </c>
      <c r="N8" s="73">
        <f>[2]ANTEQUERA!Q26</f>
        <v>87973.23990107172</v>
      </c>
      <c r="O8" s="48">
        <f>SUM(C8:N8)</f>
        <v>1021155.3433046755</v>
      </c>
      <c r="P8" s="28">
        <f>O8/B8</f>
        <v>305.64362265928628</v>
      </c>
      <c r="Q8" s="29">
        <f>P8/1000</f>
        <v>0.3056436226592863</v>
      </c>
    </row>
    <row r="9" spans="1:17" s="6" customFormat="1" ht="16.2" customHeight="1" thickBot="1">
      <c r="A9" s="16">
        <v>2015</v>
      </c>
      <c r="B9" s="20">
        <v>3429</v>
      </c>
      <c r="C9" s="74">
        <f>[3]ANTEQUERA!F26</f>
        <v>61204.444957304411</v>
      </c>
      <c r="D9" s="17">
        <f>[3]ANTEQUERA!G26</f>
        <v>53615.22040156935</v>
      </c>
      <c r="E9" s="17">
        <f>[3]ANTEQUERA!H26</f>
        <v>61916.676667435953</v>
      </c>
      <c r="F9" s="17">
        <f>[3]ANTEQUERA!I26</f>
        <v>62747.613662589429</v>
      </c>
      <c r="G9" s="17">
        <f>[3]ANTEQUERA!J26</f>
        <v>75433.251788599126</v>
      </c>
      <c r="H9" s="17">
        <f>[3]ANTEQUERA!K26</f>
        <v>67614.530348488348</v>
      </c>
      <c r="I9" s="17">
        <f>[3]ANTEQUERA!L26</f>
        <v>64670.639279944611</v>
      </c>
      <c r="J9" s="17">
        <f>[3]ANTEQUERA!M26</f>
        <v>61038.257558273712</v>
      </c>
      <c r="K9" s="17">
        <f>[3]ANTEQUERA!N26</f>
        <v>64298.696053542582</v>
      </c>
      <c r="L9" s="17">
        <f>[3]ANTEQUERA!O26</f>
        <v>60302.284791137783</v>
      </c>
      <c r="M9" s="17">
        <f>[3]ANTEQUERA!P26</f>
        <v>55886.448188322182</v>
      </c>
      <c r="N9" s="75">
        <f>[3]ANTEQUERA!Q26</f>
        <v>75718.144472651737</v>
      </c>
      <c r="O9" s="49">
        <f>SUM(C9:N9)</f>
        <v>764446.20816985914</v>
      </c>
      <c r="P9" s="26">
        <f>O9/B9</f>
        <v>222.93561043157163</v>
      </c>
      <c r="Q9" s="27">
        <f>P9/1000</f>
        <v>0.22293561043157165</v>
      </c>
    </row>
    <row r="23" ht="15.75" customHeight="1"/>
    <row r="33" spans="2:13">
      <c r="B33" s="79" t="s">
        <v>14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R23" sqref="R23"/>
    </sheetView>
  </sheetViews>
  <sheetFormatPr baseColWidth="10" defaultRowHeight="14.4"/>
  <cols>
    <col min="1" max="1" width="7.109375" customWidth="1"/>
    <col min="2" max="2" width="8.3320312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33203125" bestFit="1" customWidth="1"/>
    <col min="15" max="15" width="11.44140625" customWidth="1"/>
    <col min="16" max="16" width="12.33203125" customWidth="1"/>
  </cols>
  <sheetData>
    <row r="2" spans="1:17" ht="18">
      <c r="C2" s="78" t="s">
        <v>20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7" ht="17.25" customHeight="1"/>
    <row r="4" spans="1:17" ht="17.25" customHeight="1" thickBot="1"/>
    <row r="5" spans="1:17" ht="16.5" customHeight="1">
      <c r="A5" s="5"/>
      <c r="B5" s="87" t="s">
        <v>1</v>
      </c>
      <c r="C5" s="80" t="s">
        <v>16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9" t="s">
        <v>17</v>
      </c>
      <c r="P5" s="85" t="s">
        <v>0</v>
      </c>
      <c r="Q5" s="85" t="s">
        <v>19</v>
      </c>
    </row>
    <row r="6" spans="1:17" ht="17.100000000000001" customHeight="1" thickBot="1">
      <c r="A6" s="5"/>
      <c r="B6" s="88"/>
      <c r="C6" s="53" t="s">
        <v>2</v>
      </c>
      <c r="D6" s="54" t="s">
        <v>3</v>
      </c>
      <c r="E6" s="54" t="s">
        <v>4</v>
      </c>
      <c r="F6" s="54" t="s">
        <v>5</v>
      </c>
      <c r="G6" s="54" t="s">
        <v>6</v>
      </c>
      <c r="H6" s="54" t="s">
        <v>7</v>
      </c>
      <c r="I6" s="54" t="s">
        <v>8</v>
      </c>
      <c r="J6" s="54" t="s">
        <v>9</v>
      </c>
      <c r="K6" s="54" t="s">
        <v>10</v>
      </c>
      <c r="L6" s="54" t="s">
        <v>11</v>
      </c>
      <c r="M6" s="54" t="s">
        <v>12</v>
      </c>
      <c r="N6" s="55" t="s">
        <v>13</v>
      </c>
      <c r="O6" s="90"/>
      <c r="P6" s="86"/>
      <c r="Q6" s="86"/>
    </row>
    <row r="7" spans="1:17" s="13" customFormat="1" ht="16.2" customHeight="1">
      <c r="A7" s="15">
        <v>2017</v>
      </c>
      <c r="B7" s="19">
        <v>3304</v>
      </c>
      <c r="C7" s="70">
        <f>[8]RESUMEN!B$20</f>
        <v>4403</v>
      </c>
      <c r="D7" s="14">
        <f>[8]RESUMEN!C$20</f>
        <v>2793</v>
      </c>
      <c r="E7" s="14">
        <f>[8]RESUMEN!D$20</f>
        <v>4280</v>
      </c>
      <c r="F7" s="14">
        <f>[8]RESUMEN!E$20</f>
        <v>3899</v>
      </c>
      <c r="G7" s="14">
        <f>[8]RESUMEN!F$20</f>
        <v>4393</v>
      </c>
      <c r="H7" s="14">
        <f>[8]RESUMEN!G$20</f>
        <v>2994</v>
      </c>
      <c r="I7" s="14">
        <f>[8]RESUMEN!H$20</f>
        <v>4356</v>
      </c>
      <c r="J7" s="14">
        <f>[8]RESUMEN!I$20</f>
        <v>4372</v>
      </c>
      <c r="K7" s="14">
        <f>[8]RESUMEN!J$20</f>
        <v>2485</v>
      </c>
      <c r="L7" s="14">
        <f>[8]RESUMEN!K$20</f>
        <v>4069</v>
      </c>
      <c r="M7" s="14">
        <f>[8]RESUMEN!L$20</f>
        <v>3205</v>
      </c>
      <c r="N7" s="71">
        <f>[8]RESUMEN!M$20</f>
        <v>4992</v>
      </c>
      <c r="O7" s="48">
        <f>SUM(C7:N7)</f>
        <v>46241</v>
      </c>
      <c r="P7" s="30">
        <f>O7/B7</f>
        <v>13.99546004842615</v>
      </c>
      <c r="Q7" s="31">
        <f>P7/1000</f>
        <v>1.399546004842615E-2</v>
      </c>
    </row>
    <row r="8" spans="1:17" s="13" customFormat="1" ht="16.2" customHeight="1">
      <c r="A8" s="68">
        <v>2016</v>
      </c>
      <c r="B8" s="69">
        <v>3341</v>
      </c>
      <c r="C8" s="72">
        <v>4314</v>
      </c>
      <c r="D8" s="59">
        <v>3421</v>
      </c>
      <c r="E8" s="59">
        <v>4816</v>
      </c>
      <c r="F8" s="59">
        <v>3827</v>
      </c>
      <c r="G8" s="59">
        <v>3788</v>
      </c>
      <c r="H8" s="59">
        <v>4561</v>
      </c>
      <c r="I8" s="59">
        <v>3988</v>
      </c>
      <c r="J8" s="59">
        <v>3021</v>
      </c>
      <c r="K8" s="59">
        <v>4281</v>
      </c>
      <c r="L8" s="59">
        <v>3668</v>
      </c>
      <c r="M8" s="59">
        <v>4391</v>
      </c>
      <c r="N8" s="73">
        <v>5493</v>
      </c>
      <c r="O8" s="48">
        <f>SUM(C8:N8)</f>
        <v>49569</v>
      </c>
      <c r="P8" s="30">
        <f>O8/B8</f>
        <v>14.836575875486382</v>
      </c>
      <c r="Q8" s="31">
        <f>P8/1000</f>
        <v>1.4836575875486382E-2</v>
      </c>
    </row>
    <row r="9" spans="1:17" s="7" customFormat="1" ht="16.2" customHeight="1" thickBot="1">
      <c r="A9" s="16">
        <v>2015</v>
      </c>
      <c r="B9" s="20">
        <v>3429</v>
      </c>
      <c r="C9" s="74">
        <v>7057</v>
      </c>
      <c r="D9" s="17">
        <v>5443</v>
      </c>
      <c r="E9" s="17">
        <v>4251</v>
      </c>
      <c r="F9" s="17">
        <v>6031</v>
      </c>
      <c r="G9" s="17">
        <v>5963</v>
      </c>
      <c r="H9" s="17">
        <v>5664</v>
      </c>
      <c r="I9" s="17">
        <v>6501</v>
      </c>
      <c r="J9" s="17">
        <v>5935</v>
      </c>
      <c r="K9" s="17">
        <v>7478</v>
      </c>
      <c r="L9" s="17">
        <v>5542</v>
      </c>
      <c r="M9" s="17">
        <v>6311</v>
      </c>
      <c r="N9" s="75">
        <v>7663</v>
      </c>
      <c r="O9" s="49">
        <f>SUM(C9:N9)</f>
        <v>73839</v>
      </c>
      <c r="P9" s="32">
        <f>O9/B9</f>
        <v>21.533683289588801</v>
      </c>
      <c r="Q9" s="33">
        <f>P9/1000</f>
        <v>2.1533683289588802E-2</v>
      </c>
    </row>
    <row r="32" spans="2:14">
      <c r="B32" s="79" t="s">
        <v>15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J7" sqref="J7:N7"/>
    </sheetView>
  </sheetViews>
  <sheetFormatPr baseColWidth="10" defaultRowHeight="14.4"/>
  <cols>
    <col min="1" max="1" width="8.5546875" customWidth="1"/>
    <col min="2" max="2" width="8.33203125" bestFit="1" customWidth="1"/>
    <col min="3" max="10" width="6.6640625" customWidth="1"/>
    <col min="11" max="11" width="8.109375" bestFit="1" customWidth="1"/>
    <col min="12" max="12" width="6.6640625" customWidth="1"/>
    <col min="13" max="13" width="7.44140625" bestFit="1" customWidth="1"/>
    <col min="14" max="14" width="7.33203125" bestFit="1" customWidth="1"/>
    <col min="15" max="15" width="12" customWidth="1"/>
    <col min="16" max="16" width="10.44140625" customWidth="1"/>
  </cols>
  <sheetData>
    <row r="2" spans="1:17" ht="18">
      <c r="C2" s="78" t="s">
        <v>21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4" spans="1:17" ht="15" thickBot="1"/>
    <row r="5" spans="1:17" ht="16.5" customHeight="1">
      <c r="A5" s="5"/>
      <c r="B5" s="93" t="s">
        <v>1</v>
      </c>
      <c r="C5" s="80" t="s">
        <v>16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95" t="s">
        <v>17</v>
      </c>
      <c r="P5" s="91" t="s">
        <v>0</v>
      </c>
      <c r="Q5" s="91" t="s">
        <v>19</v>
      </c>
    </row>
    <row r="6" spans="1:17" ht="17.100000000000001" customHeight="1" thickBot="1">
      <c r="A6" s="5"/>
      <c r="B6" s="94"/>
      <c r="C6" s="50" t="s">
        <v>2</v>
      </c>
      <c r="D6" s="51" t="s">
        <v>3</v>
      </c>
      <c r="E6" s="51" t="s">
        <v>4</v>
      </c>
      <c r="F6" s="51" t="s">
        <v>5</v>
      </c>
      <c r="G6" s="51" t="s">
        <v>6</v>
      </c>
      <c r="H6" s="51" t="s">
        <v>7</v>
      </c>
      <c r="I6" s="51" t="s">
        <v>8</v>
      </c>
      <c r="J6" s="51" t="s">
        <v>9</v>
      </c>
      <c r="K6" s="51" t="s">
        <v>10</v>
      </c>
      <c r="L6" s="51" t="s">
        <v>11</v>
      </c>
      <c r="M6" s="51" t="s">
        <v>12</v>
      </c>
      <c r="N6" s="52" t="s">
        <v>13</v>
      </c>
      <c r="O6" s="96"/>
      <c r="P6" s="92"/>
      <c r="Q6" s="92"/>
    </row>
    <row r="7" spans="1:17" s="13" customFormat="1" ht="16.2" customHeight="1">
      <c r="A7" s="15">
        <v>2017</v>
      </c>
      <c r="B7" s="19">
        <v>3304</v>
      </c>
      <c r="C7" s="70">
        <f>'[4]VIDRIO POR MUNICIPIOS'!C93</f>
        <v>1675.1400730816076</v>
      </c>
      <c r="D7" s="14">
        <f>'[4]VIDRIO POR MUNICIPIOS'!D93</f>
        <v>3076.3500931098697</v>
      </c>
      <c r="E7" s="14">
        <f>'[4]VIDRIO POR MUNICIPIOS'!E93</f>
        <v>4519.4379549686819</v>
      </c>
      <c r="F7" s="14">
        <f>'[4]VIDRIO POR MUNICIPIOS'!F93</f>
        <v>2178.1851400730816</v>
      </c>
      <c r="G7" s="14">
        <f>'[4]VIDRIO POR MUNICIPIOS'!G93</f>
        <v>3803.4873878449303</v>
      </c>
      <c r="H7" s="14">
        <f>'[4]VIDRIO POR MUNICIPIOS'!H93</f>
        <v>6726.3000389440185</v>
      </c>
      <c r="I7" s="14">
        <f>'[4]VIDRIO POR MUNICIPIOS'!I93</f>
        <v>6313.0571915852843</v>
      </c>
      <c r="J7" s="14">
        <f>'[4]VIDRIO POR MUNICIPIOS'!J93</f>
        <v>2047.3934226552983</v>
      </c>
      <c r="K7" s="14">
        <f>'[4]VIDRIO POR MUNICIPIOS'!K93</f>
        <v>1821.0231425091351</v>
      </c>
      <c r="L7" s="14">
        <f>'[4]VIDRIO POR MUNICIPIOS'!L93</f>
        <v>3892.9812087353989</v>
      </c>
      <c r="M7" s="14">
        <f>'[4]VIDRIO POR MUNICIPIOS'!M93</f>
        <v>1906.5408038976857</v>
      </c>
      <c r="N7" s="71">
        <f>'[4]VIDRIO POR MUNICIPIOS'!N93</f>
        <v>4832.6663280853227</v>
      </c>
      <c r="O7" s="48">
        <f>SUM(C7:N7)</f>
        <v>42792.562785490314</v>
      </c>
      <c r="P7" s="34">
        <f>O7/B7</f>
        <v>12.951744184470433</v>
      </c>
      <c r="Q7" s="35">
        <f>P7/1000</f>
        <v>1.2951744184470433E-2</v>
      </c>
    </row>
    <row r="8" spans="1:17" s="13" customFormat="1" ht="16.2" customHeight="1">
      <c r="A8" s="68">
        <v>2016</v>
      </c>
      <c r="B8" s="69">
        <v>3341</v>
      </c>
      <c r="C8" s="72">
        <f>'[5]VIDRIO POR MUNICIPIOS'!C93</f>
        <v>5283.9198617331776</v>
      </c>
      <c r="D8" s="59">
        <f>'[5]VIDRIO POR MUNICIPIOS'!D93</f>
        <v>1690.7484848484848</v>
      </c>
      <c r="E8" s="59">
        <f>'[5]VIDRIO POR MUNICIPIOS'!E93</f>
        <v>1017.4863636363636</v>
      </c>
      <c r="F8" s="59">
        <f>'[5]VIDRIO POR MUNICIPIOS'!F93</f>
        <v>4420.261920752182</v>
      </c>
      <c r="G8" s="59">
        <f>'[5]VIDRIO POR MUNICIPIOS'!G93</f>
        <v>4195.8831430490254</v>
      </c>
      <c r="H8" s="59">
        <f>'[5]VIDRIO POR MUNICIPIOS'!H93</f>
        <v>5577.9748214176689</v>
      </c>
      <c r="I8" s="59">
        <f>'[5]VIDRIO POR MUNICIPIOS'!I93</f>
        <v>3343.2437877770312</v>
      </c>
      <c r="J8" s="59">
        <f>'[5]VIDRIO POR MUNICIPIOS'!J93</f>
        <v>7154.4861340017651</v>
      </c>
      <c r="K8" s="59">
        <f>'[5]VIDRIO POR MUNICIPIOS'!K93</f>
        <v>1424.8052384150435</v>
      </c>
      <c r="L8" s="59">
        <f>'[5]VIDRIO POR MUNICIPIOS'!L93</f>
        <v>0</v>
      </c>
      <c r="M8" s="59">
        <f>'[5]VIDRIO POR MUNICIPIOS'!M93</f>
        <v>10329.269959086825</v>
      </c>
      <c r="N8" s="73">
        <f>'[5]VIDRIO POR MUNICIPIOS'!N93</f>
        <v>5463.2066142489311</v>
      </c>
      <c r="O8" s="48">
        <f>SUM(C8:N8)</f>
        <v>49901.286328966497</v>
      </c>
      <c r="P8" s="34">
        <f>O8/B8</f>
        <v>14.936033022737652</v>
      </c>
      <c r="Q8" s="35">
        <f>P8/1000</f>
        <v>1.4936033022737652E-2</v>
      </c>
    </row>
    <row r="9" spans="1:17" s="4" customFormat="1" ht="16.2" customHeight="1" thickBot="1">
      <c r="A9" s="16">
        <v>2015</v>
      </c>
      <c r="B9" s="20">
        <v>3429</v>
      </c>
      <c r="C9" s="74">
        <f>'[6]VIDRIO POR MUNICIPIOS'!C93</f>
        <v>2622.5406203840471</v>
      </c>
      <c r="D9" s="17">
        <f>'[6]VIDRIO POR MUNICIPIOS'!D93</f>
        <v>3982.2943092884907</v>
      </c>
      <c r="E9" s="17">
        <f>'[6]VIDRIO POR MUNICIPIOS'!E93</f>
        <v>4288.3604135893647</v>
      </c>
      <c r="F9" s="17">
        <f>'[6]VIDRIO POR MUNICIPIOS'!F93</f>
        <v>2078.181818181818</v>
      </c>
      <c r="G9" s="17">
        <f>'[6]VIDRIO POR MUNICIPIOS'!G93</f>
        <v>4400.9158050221558</v>
      </c>
      <c r="H9" s="17">
        <f>'[6]VIDRIO POR MUNICIPIOS'!H93</f>
        <v>0</v>
      </c>
      <c r="I9" s="17">
        <f>'[6]VIDRIO POR MUNICIPIOS'!I93</f>
        <v>3496.7852760736196</v>
      </c>
      <c r="J9" s="17">
        <f>'[6]VIDRIO POR MUNICIPIOS'!J93</f>
        <v>3775.2789508779729</v>
      </c>
      <c r="K9" s="17">
        <f>'[6]VIDRIO POR MUNICIPIOS'!K93</f>
        <v>4502.215657311669</v>
      </c>
      <c r="L9" s="17">
        <f>'[6]VIDRIO POR MUNICIPIOS'!L93</f>
        <v>4130.7828655834564</v>
      </c>
      <c r="M9" s="17">
        <f>'[6]VIDRIO POR MUNICIPIOS'!M93</f>
        <v>7642.5110782865577</v>
      </c>
      <c r="N9" s="75">
        <f>'[6]VIDRIO POR MUNICIPIOS'!N93</f>
        <v>5444.4211170511217</v>
      </c>
      <c r="O9" s="49">
        <f>SUM(C9:N9)</f>
        <v>46364.287911650274</v>
      </c>
      <c r="P9" s="36">
        <f>O9/B9</f>
        <v>13.521227154170392</v>
      </c>
      <c r="Q9" s="37">
        <f>P9/1000</f>
        <v>1.3521227154170392E-2</v>
      </c>
    </row>
    <row r="34" spans="2:13">
      <c r="B34" s="79" t="s">
        <v>15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18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Q25" sqref="Q25"/>
    </sheetView>
  </sheetViews>
  <sheetFormatPr baseColWidth="10" defaultRowHeight="14.4"/>
  <cols>
    <col min="1" max="1" width="7.88671875" customWidth="1"/>
    <col min="2" max="2" width="8.33203125" bestFit="1" customWidth="1"/>
    <col min="3" max="3" width="7.44140625" customWidth="1"/>
    <col min="4" max="5" width="6.6640625" customWidth="1"/>
    <col min="6" max="6" width="7.664062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6640625" customWidth="1"/>
  </cols>
  <sheetData>
    <row r="2" spans="1:17" ht="18">
      <c r="C2" s="78" t="s">
        <v>22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4" spans="1:17" ht="15" thickBot="1">
      <c r="B4" s="45"/>
    </row>
    <row r="5" spans="1:17" ht="16.5" customHeight="1">
      <c r="B5" s="103" t="s">
        <v>1</v>
      </c>
      <c r="C5" s="104" t="s">
        <v>16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99" t="s">
        <v>17</v>
      </c>
      <c r="P5" s="101" t="s">
        <v>0</v>
      </c>
      <c r="Q5" s="97" t="s">
        <v>19</v>
      </c>
    </row>
    <row r="6" spans="1:17" ht="17.100000000000001" customHeight="1" thickBot="1">
      <c r="B6" s="103"/>
      <c r="C6" s="22" t="s">
        <v>2</v>
      </c>
      <c r="D6" s="23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4" t="s">
        <v>8</v>
      </c>
      <c r="J6" s="24" t="s">
        <v>9</v>
      </c>
      <c r="K6" s="24" t="s">
        <v>10</v>
      </c>
      <c r="L6" s="24" t="s">
        <v>11</v>
      </c>
      <c r="M6" s="24" t="s">
        <v>12</v>
      </c>
      <c r="N6" s="23" t="s">
        <v>13</v>
      </c>
      <c r="O6" s="100"/>
      <c r="P6" s="102"/>
      <c r="Q6" s="98"/>
    </row>
    <row r="7" spans="1:17" ht="16.2" customHeight="1">
      <c r="A7" s="21">
        <v>2017</v>
      </c>
      <c r="B7" s="62">
        <v>3304</v>
      </c>
      <c r="C7" s="65">
        <f>'[7]1.2'!E$87</f>
        <v>2130</v>
      </c>
      <c r="D7" s="105">
        <f>'[7]1.2'!F$87</f>
        <v>1817.1428571428573</v>
      </c>
      <c r="E7" s="105">
        <f>'[7]1.2'!G$87</f>
        <v>2717.1428571428573</v>
      </c>
      <c r="F7" s="105">
        <f>'[7]1.2'!H$87</f>
        <v>2262.8571428571427</v>
      </c>
      <c r="G7" s="105">
        <f>'[7]1.2'!I$87</f>
        <v>2331.4285714285716</v>
      </c>
      <c r="H7" s="105">
        <f>'[7]1.2'!J$87</f>
        <v>2417.1428571428569</v>
      </c>
      <c r="I7" s="105">
        <f>'[7]1.2'!K$87</f>
        <v>2335.7142857142853</v>
      </c>
      <c r="J7" s="105">
        <f>'[7]1.2'!L$87</f>
        <v>1808.5714285714287</v>
      </c>
      <c r="K7" s="105">
        <f>'[7]1.2'!M$87</f>
        <v>2528.5714285714284</v>
      </c>
      <c r="L7" s="105">
        <f>'[7]1.2'!N$87</f>
        <v>2147.4418604651164</v>
      </c>
      <c r="M7" s="105">
        <f>'[7]1.2'!O$87</f>
        <v>1331.1627906976744</v>
      </c>
      <c r="N7" s="106">
        <f>'[7]1.2'!P$87</f>
        <v>2622.8571428571431</v>
      </c>
      <c r="O7" s="46">
        <f>SUM(C7:N7)</f>
        <v>26450.033222591359</v>
      </c>
      <c r="P7" s="44">
        <f>O7/B7</f>
        <v>8.0054579971523481</v>
      </c>
      <c r="Q7" s="39">
        <f>P7/1000</f>
        <v>8.0054579971523473E-3</v>
      </c>
    </row>
    <row r="8" spans="1:17" ht="16.2" customHeight="1">
      <c r="A8" s="60">
        <v>2016</v>
      </c>
      <c r="B8" s="63">
        <v>3341</v>
      </c>
      <c r="C8" s="66">
        <v>2096</v>
      </c>
      <c r="D8" s="38">
        <v>1719</v>
      </c>
      <c r="E8" s="38">
        <v>1860</v>
      </c>
      <c r="F8" s="38">
        <v>1089</v>
      </c>
      <c r="G8" s="38">
        <v>1937</v>
      </c>
      <c r="H8" s="38">
        <v>1286</v>
      </c>
      <c r="I8" s="38">
        <v>2417</v>
      </c>
      <c r="J8" s="38">
        <v>2319</v>
      </c>
      <c r="K8" s="38">
        <v>1783</v>
      </c>
      <c r="L8" s="38">
        <v>1689</v>
      </c>
      <c r="M8" s="38">
        <v>2606</v>
      </c>
      <c r="N8" s="67">
        <v>1294</v>
      </c>
      <c r="O8" s="46">
        <f>SUM(C8:N8)</f>
        <v>22095</v>
      </c>
      <c r="P8" s="44">
        <f>O8/B8</f>
        <v>6.6132894343011071</v>
      </c>
      <c r="Q8" s="39">
        <f>P8/1000</f>
        <v>6.6132894343011069E-3</v>
      </c>
    </row>
    <row r="9" spans="1:17" s="4" customFormat="1" ht="16.2" customHeight="1" thickBot="1">
      <c r="A9" s="61">
        <v>2015</v>
      </c>
      <c r="B9" s="64">
        <v>3429</v>
      </c>
      <c r="C9" s="40">
        <v>1475</v>
      </c>
      <c r="D9" s="41">
        <v>1379</v>
      </c>
      <c r="E9" s="41">
        <v>1844</v>
      </c>
      <c r="F9" s="41">
        <v>1493</v>
      </c>
      <c r="G9" s="41">
        <v>2023</v>
      </c>
      <c r="H9" s="41">
        <v>1423</v>
      </c>
      <c r="I9" s="41">
        <v>2640</v>
      </c>
      <c r="J9" s="41">
        <v>1774</v>
      </c>
      <c r="K9" s="41">
        <v>1560</v>
      </c>
      <c r="L9" s="41">
        <v>2730</v>
      </c>
      <c r="M9" s="41">
        <v>1907</v>
      </c>
      <c r="N9" s="42">
        <v>1157</v>
      </c>
      <c r="O9" s="47">
        <f>SUM(C9:N9)</f>
        <v>21405</v>
      </c>
      <c r="P9" s="43">
        <f>O9/B9</f>
        <v>6.242344706911636</v>
      </c>
      <c r="Q9" s="25">
        <f>P9/1000</f>
        <v>6.2423447069116364E-3</v>
      </c>
    </row>
    <row r="12" spans="1:17">
      <c r="H12" s="11"/>
    </row>
    <row r="33" spans="2:10">
      <c r="B33" s="79" t="s">
        <v>15</v>
      </c>
      <c r="C33" s="79"/>
      <c r="D33" s="79"/>
      <c r="E33" s="79"/>
      <c r="F33" s="79"/>
      <c r="G33" s="79"/>
      <c r="H33" s="79"/>
      <c r="I33" s="79"/>
      <c r="J33" s="79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7: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