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D7" i="2"/>
  <c r="E7"/>
  <c r="F7"/>
  <c r="G7"/>
  <c r="H7"/>
  <c r="I7"/>
  <c r="J7"/>
  <c r="K7"/>
  <c r="L7"/>
  <c r="M7"/>
  <c r="N7"/>
  <c r="C7"/>
  <c r="O7" s="1"/>
  <c r="P7" s="1"/>
  <c r="Q7" s="1"/>
  <c r="M7" i="1"/>
  <c r="N7"/>
  <c r="D7" i="3"/>
  <c r="E7"/>
  <c r="F7"/>
  <c r="G7"/>
  <c r="H7"/>
  <c r="I7"/>
  <c r="J7"/>
  <c r="K7"/>
  <c r="L7"/>
  <c r="M7"/>
  <c r="C7"/>
  <c r="D7" i="1"/>
  <c r="E7"/>
  <c r="F7"/>
  <c r="G7"/>
  <c r="H7"/>
  <c r="I7"/>
  <c r="J7"/>
  <c r="K7"/>
  <c r="L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i="3" l="1"/>
  <c r="P7" s="1"/>
  <c r="Q7" s="1"/>
  <c r="O7" i="1"/>
  <c r="P7" s="1"/>
  <c r="Q7" s="1"/>
  <c r="O9" i="3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P9" i="3" l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<sst xmlns="http://schemas.openxmlformats.org/spreadsheetml/2006/main" count="76" uniqueCount="23">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</sst>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136269.7084834589</c:v>
                </c:pt>
                <c:pt idx="1">
                  <c:v>125483.8388470357</c:v>
                </c:pt>
                <c:pt idx="2">
                  <c:v>139740.59941041598</c:v>
                </c:pt>
                <c:pt idx="3">
                  <c:v>138415.18997707174</c:v>
                </c:pt>
                <c:pt idx="4">
                  <c:v>154779.79200786111</c:v>
                </c:pt>
                <c:pt idx="5">
                  <c:v>150505.6469046839</c:v>
                </c:pt>
                <c:pt idx="6">
                  <c:v>140376.47559777269</c:v>
                </c:pt>
                <c:pt idx="7">
                  <c:v>153315.03439240091</c:v>
                </c:pt>
                <c:pt idx="8">
                  <c:v>131374.90337373075</c:v>
                </c:pt>
                <c:pt idx="9">
                  <c:v>117241.47396003931</c:v>
                </c:pt>
                <c:pt idx="10">
                  <c:v>119945.14903373731</c:v>
                </c:pt>
                <c:pt idx="11">
                  <c:v>123488.11660661644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142308.7708341782</c:v>
                </c:pt>
                <c:pt idx="1">
                  <c:v>118598.69824404882</c:v>
                </c:pt>
                <c:pt idx="2">
                  <c:v>140178.79557159657</c:v>
                </c:pt>
                <c:pt idx="3">
                  <c:v>140214.24145342471</c:v>
                </c:pt>
                <c:pt idx="4">
                  <c:v>150873.78482501319</c:v>
                </c:pt>
                <c:pt idx="5">
                  <c:v>153029.53891074253</c:v>
                </c:pt>
                <c:pt idx="6">
                  <c:v>149020.93191126973</c:v>
                </c:pt>
                <c:pt idx="7">
                  <c:v>163618.19051867473</c:v>
                </c:pt>
                <c:pt idx="8">
                  <c:v>148196.0095705422</c:v>
                </c:pt>
                <c:pt idx="9">
                  <c:v>131059.53688308528</c:v>
                </c:pt>
                <c:pt idx="10">
                  <c:v>136281.35974694838</c:v>
                </c:pt>
                <c:pt idx="11">
                  <c:v>143133.69317490573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135349.80219074749</c:v>
                </c:pt>
                <c:pt idx="1">
                  <c:v>123136.34153191831</c:v>
                </c:pt>
                <c:pt idx="2">
                  <c:v>137229.66055450789</c:v>
                </c:pt>
                <c:pt idx="3">
                  <c:v>144830.96657705735</c:v>
                </c:pt>
                <c:pt idx="4">
                  <c:v>143842.0743891185</c:v>
                </c:pt>
                <c:pt idx="5">
                  <c:v>149569.94342575132</c:v>
                </c:pt>
                <c:pt idx="6">
                  <c:v>151881.63944950447</c:v>
                </c:pt>
                <c:pt idx="7">
                  <c:v>154369.92336396099</c:v>
                </c:pt>
                <c:pt idx="8">
                  <c:v>151133.54893070657</c:v>
                </c:pt>
                <c:pt idx="9">
                  <c:v>145752.43429763673</c:v>
                </c:pt>
                <c:pt idx="10">
                  <c:v>136831.53512819484</c:v>
                </c:pt>
                <c:pt idx="11">
                  <c:v>131676.77406411749</c:v>
                </c:pt>
              </c:numCache>
            </c:numRef>
          </c:val>
        </c:ser>
        <c:marker val="1"/>
        <c:axId val="81617280"/>
        <c:axId val="81619200"/>
      </c:lineChart>
      <c:catAx>
        <c:axId val="816172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19200"/>
        <c:crossesAt val="0"/>
        <c:auto val="1"/>
        <c:lblAlgn val="ctr"/>
        <c:lblOffset val="100"/>
      </c:catAx>
      <c:valAx>
        <c:axId val="81619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172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94"/>
          <c:w val="0.49664638901887387"/>
          <c:h val="0.11075987390302421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7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7485</c:v>
                </c:pt>
                <c:pt idx="1">
                  <c:v>4688</c:v>
                </c:pt>
                <c:pt idx="2">
                  <c:v>7276</c:v>
                </c:pt>
                <c:pt idx="3">
                  <c:v>6763</c:v>
                </c:pt>
                <c:pt idx="4">
                  <c:v>7467</c:v>
                </c:pt>
                <c:pt idx="5">
                  <c:v>5090</c:v>
                </c:pt>
                <c:pt idx="6">
                  <c:v>7224</c:v>
                </c:pt>
                <c:pt idx="7">
                  <c:v>7134</c:v>
                </c:pt>
                <c:pt idx="8">
                  <c:v>4224</c:v>
                </c:pt>
                <c:pt idx="9">
                  <c:v>7166</c:v>
                </c:pt>
                <c:pt idx="10">
                  <c:v>5448</c:v>
                </c:pt>
                <c:pt idx="11">
                  <c:v>8486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5111</c:v>
                </c:pt>
                <c:pt idx="1">
                  <c:v>5816</c:v>
                </c:pt>
                <c:pt idx="2">
                  <c:v>8188</c:v>
                </c:pt>
                <c:pt idx="3">
                  <c:v>6506</c:v>
                </c:pt>
                <c:pt idx="4">
                  <c:v>6439</c:v>
                </c:pt>
                <c:pt idx="5">
                  <c:v>7754</c:v>
                </c:pt>
                <c:pt idx="6">
                  <c:v>6780</c:v>
                </c:pt>
                <c:pt idx="7">
                  <c:v>5166</c:v>
                </c:pt>
                <c:pt idx="8">
                  <c:v>6715</c:v>
                </c:pt>
                <c:pt idx="9">
                  <c:v>6236</c:v>
                </c:pt>
                <c:pt idx="10">
                  <c:v>7464</c:v>
                </c:pt>
                <c:pt idx="11">
                  <c:v>9339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6456</c:v>
                </c:pt>
                <c:pt idx="1">
                  <c:v>4980</c:v>
                </c:pt>
                <c:pt idx="2">
                  <c:v>3889</c:v>
                </c:pt>
                <c:pt idx="3">
                  <c:v>5822</c:v>
                </c:pt>
                <c:pt idx="4">
                  <c:v>5456</c:v>
                </c:pt>
                <c:pt idx="5">
                  <c:v>5182</c:v>
                </c:pt>
                <c:pt idx="6">
                  <c:v>6948</c:v>
                </c:pt>
                <c:pt idx="7">
                  <c:v>5430</c:v>
                </c:pt>
                <c:pt idx="8">
                  <c:v>6842</c:v>
                </c:pt>
                <c:pt idx="9">
                  <c:v>5071</c:v>
                </c:pt>
                <c:pt idx="10">
                  <c:v>5774</c:v>
                </c:pt>
                <c:pt idx="11">
                  <c:v>7011</c:v>
                </c:pt>
              </c:numCache>
            </c:numRef>
          </c:val>
        </c:ser>
        <c:marker val="1"/>
        <c:axId val="81766656"/>
        <c:axId val="81907712"/>
      </c:lineChart>
      <c:catAx>
        <c:axId val="817666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07712"/>
        <c:crossesAt val="0"/>
        <c:auto val="1"/>
        <c:lblAlgn val="ctr"/>
        <c:lblOffset val="100"/>
      </c:catAx>
      <c:valAx>
        <c:axId val="819077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666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17"/>
          <c:w val="0.53835845896147394"/>
          <c:h val="0.12522118328958878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1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464.24346827447607</c:v>
                </c:pt>
                <c:pt idx="1">
                  <c:v>0</c:v>
                </c:pt>
                <c:pt idx="2">
                  <c:v>3157.0784160200019</c:v>
                </c:pt>
                <c:pt idx="3">
                  <c:v>73.63001244138195</c:v>
                </c:pt>
                <c:pt idx="4">
                  <c:v>506.67432290171308</c:v>
                </c:pt>
                <c:pt idx="5">
                  <c:v>445.5239735859891</c:v>
                </c:pt>
                <c:pt idx="6">
                  <c:v>429.30041152263374</c:v>
                </c:pt>
                <c:pt idx="7">
                  <c:v>886.05608192171508</c:v>
                </c:pt>
                <c:pt idx="8">
                  <c:v>3307.1303172417201</c:v>
                </c:pt>
                <c:pt idx="9">
                  <c:v>0</c:v>
                </c:pt>
                <c:pt idx="10">
                  <c:v>450.51583883625227</c:v>
                </c:pt>
                <c:pt idx="11">
                  <c:v>973.41372380132077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702.09801528790831</c:v>
                </c:pt>
                <c:pt idx="1">
                  <c:v>3066.5961191294041</c:v>
                </c:pt>
                <c:pt idx="2">
                  <c:v>2625.9886372729457</c:v>
                </c:pt>
                <c:pt idx="3">
                  <c:v>0</c:v>
                </c:pt>
                <c:pt idx="4">
                  <c:v>359.38774538587273</c:v>
                </c:pt>
                <c:pt idx="5">
                  <c:v>489.2717375779601</c:v>
                </c:pt>
                <c:pt idx="6">
                  <c:v>2977.8992221555009</c:v>
                </c:pt>
                <c:pt idx="7">
                  <c:v>617.89472013711452</c:v>
                </c:pt>
                <c:pt idx="8">
                  <c:v>445.13640042530903</c:v>
                </c:pt>
                <c:pt idx="9">
                  <c:v>0</c:v>
                </c:pt>
                <c:pt idx="10">
                  <c:v>909.18794534461142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2291.5599395433937</c:v>
                </c:pt>
                <c:pt idx="1">
                  <c:v>0</c:v>
                </c:pt>
                <c:pt idx="2">
                  <c:v>0</c:v>
                </c:pt>
                <c:pt idx="3">
                  <c:v>1012.1056399649988</c:v>
                </c:pt>
                <c:pt idx="4">
                  <c:v>375.91764668789614</c:v>
                </c:pt>
                <c:pt idx="5">
                  <c:v>0</c:v>
                </c:pt>
                <c:pt idx="6">
                  <c:v>0</c:v>
                </c:pt>
                <c:pt idx="7">
                  <c:v>1954.1913928883939</c:v>
                </c:pt>
                <c:pt idx="8">
                  <c:v>1877.8060615702809</c:v>
                </c:pt>
                <c:pt idx="9">
                  <c:v>523.50947441435198</c:v>
                </c:pt>
                <c:pt idx="10">
                  <c:v>343.1194627486837</c:v>
                </c:pt>
                <c:pt idx="11">
                  <c:v>2943.1917164458018</c:v>
                </c:pt>
              </c:numCache>
            </c:numRef>
          </c:val>
        </c:ser>
        <c:marker val="1"/>
        <c:axId val="83547264"/>
        <c:axId val="83548800"/>
      </c:lineChart>
      <c:catAx>
        <c:axId val="835472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800"/>
        <c:crossesAt val="0"/>
        <c:auto val="1"/>
        <c:lblAlgn val="ctr"/>
        <c:lblOffset val="100"/>
      </c:catAx>
      <c:valAx>
        <c:axId val="83548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72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309581909874746"/>
          <c:h val="0.13048372504573288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2729.4444444444443</c:v>
                </c:pt>
                <c:pt idx="1">
                  <c:v>2422.5</c:v>
                </c:pt>
                <c:pt idx="2">
                  <c:v>2214.7222222222222</c:v>
                </c:pt>
                <c:pt idx="3">
                  <c:v>3711.6666666666665</c:v>
                </c:pt>
                <c:pt idx="4">
                  <c:v>3716.3888888888887</c:v>
                </c:pt>
                <c:pt idx="5">
                  <c:v>3069.4444444444443</c:v>
                </c:pt>
                <c:pt idx="6">
                  <c:v>3239.4444444444443</c:v>
                </c:pt>
                <c:pt idx="7">
                  <c:v>2583.0555555555557</c:v>
                </c:pt>
                <c:pt idx="8">
                  <c:v>3338.6111111111113</c:v>
                </c:pt>
                <c:pt idx="9">
                  <c:v>2159.4594594594591</c:v>
                </c:pt>
                <c:pt idx="10">
                  <c:v>2430.5405405405409</c:v>
                </c:pt>
                <c:pt idx="11">
                  <c:v>2110.833333333333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3032</c:v>
                </c:pt>
                <c:pt idx="1">
                  <c:v>1993</c:v>
                </c:pt>
                <c:pt idx="2">
                  <c:v>3608</c:v>
                </c:pt>
                <c:pt idx="3">
                  <c:v>1691</c:v>
                </c:pt>
                <c:pt idx="4">
                  <c:v>2838</c:v>
                </c:pt>
                <c:pt idx="5">
                  <c:v>3315</c:v>
                </c:pt>
                <c:pt idx="6">
                  <c:v>2611</c:v>
                </c:pt>
                <c:pt idx="7">
                  <c:v>3438</c:v>
                </c:pt>
                <c:pt idx="8">
                  <c:v>2966</c:v>
                </c:pt>
                <c:pt idx="9">
                  <c:v>1964</c:v>
                </c:pt>
                <c:pt idx="10">
                  <c:v>3603</c:v>
                </c:pt>
                <c:pt idx="11">
                  <c:v>2385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3816</c:v>
                </c:pt>
                <c:pt idx="1">
                  <c:v>2083</c:v>
                </c:pt>
                <c:pt idx="2">
                  <c:v>2786</c:v>
                </c:pt>
                <c:pt idx="3">
                  <c:v>2352</c:v>
                </c:pt>
                <c:pt idx="4">
                  <c:v>2720</c:v>
                </c:pt>
                <c:pt idx="5">
                  <c:v>2078</c:v>
                </c:pt>
                <c:pt idx="6">
                  <c:v>2550</c:v>
                </c:pt>
                <c:pt idx="7">
                  <c:v>2777</c:v>
                </c:pt>
                <c:pt idx="8">
                  <c:v>3315</c:v>
                </c:pt>
                <c:pt idx="9">
                  <c:v>3107</c:v>
                </c:pt>
                <c:pt idx="10">
                  <c:v>1993</c:v>
                </c:pt>
                <c:pt idx="11">
                  <c:v>2729</c:v>
                </c:pt>
              </c:numCache>
            </c:numRef>
          </c:val>
        </c:ser>
        <c:marker val="1"/>
        <c:axId val="84047744"/>
        <c:axId val="84049280"/>
      </c:lineChart>
      <c:catAx>
        <c:axId val="840477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49280"/>
        <c:crosses val="autoZero"/>
        <c:auto val="1"/>
        <c:lblAlgn val="ctr"/>
        <c:lblOffset val="100"/>
      </c:catAx>
      <c:valAx>
        <c:axId val="840492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4774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83"/>
          <c:y val="0.85056911988823958"/>
          <c:w val="0.45498953244940682"/>
          <c:h val="0.14943089802362716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16</xdr:col>
      <xdr:colOff>215265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8">
          <cell r="F38">
            <v>136269.7084834589</v>
          </cell>
          <cell r="G38">
            <v>125483.8388470357</v>
          </cell>
          <cell r="H38">
            <v>139740.59941041598</v>
          </cell>
          <cell r="I38">
            <v>138415.18997707174</v>
          </cell>
          <cell r="J38">
            <v>154779.79200786111</v>
          </cell>
          <cell r="K38">
            <v>150505.6469046839</v>
          </cell>
          <cell r="L38">
            <v>140376.47559777269</v>
          </cell>
          <cell r="M38">
            <v>153315.03439240091</v>
          </cell>
          <cell r="N38">
            <v>131374.90337373075</v>
          </cell>
          <cell r="O38">
            <v>117241.47396003931</v>
          </cell>
          <cell r="P38">
            <v>119945.14903373731</v>
          </cell>
          <cell r="Q38">
            <v>123488.11660661644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7">
          <cell r="F37">
            <v>121712.86264649824</v>
          </cell>
        </row>
        <row r="38">
          <cell r="F38">
            <v>142308.7708341782</v>
          </cell>
          <cell r="G38">
            <v>118598.69824404882</v>
          </cell>
          <cell r="H38">
            <v>140178.79557159657</v>
          </cell>
          <cell r="I38">
            <v>140214.24145342471</v>
          </cell>
          <cell r="J38">
            <v>150873.78482501319</v>
          </cell>
          <cell r="K38">
            <v>153029.53891074253</v>
          </cell>
          <cell r="L38">
            <v>149020.93191126973</v>
          </cell>
          <cell r="M38">
            <v>163618.19051867473</v>
          </cell>
          <cell r="N38">
            <v>148196.0095705422</v>
          </cell>
          <cell r="O38">
            <v>131059.53688308528</v>
          </cell>
          <cell r="P38">
            <v>136281.35974694838</v>
          </cell>
          <cell r="Q38">
            <v>143133.69317490573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8">
          <cell r="F38">
            <v>135349.80219074749</v>
          </cell>
          <cell r="G38">
            <v>123136.34153191831</v>
          </cell>
          <cell r="H38">
            <v>137229.66055450789</v>
          </cell>
          <cell r="I38">
            <v>144830.96657705735</v>
          </cell>
          <cell r="J38">
            <v>143842.0743891185</v>
          </cell>
          <cell r="K38">
            <v>149569.94342575132</v>
          </cell>
          <cell r="L38">
            <v>151881.63944950447</v>
          </cell>
          <cell r="M38">
            <v>154369.92336396099</v>
          </cell>
          <cell r="N38">
            <v>151133.54893070657</v>
          </cell>
          <cell r="O38">
            <v>145752.43429763673</v>
          </cell>
          <cell r="P38">
            <v>136831.53512819484</v>
          </cell>
          <cell r="Q38">
            <v>131676.77406411749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6">
          <cell r="C86">
            <v>464.24346827447607</v>
          </cell>
          <cell r="D86">
            <v>0</v>
          </cell>
          <cell r="E86">
            <v>3157.0784160200019</v>
          </cell>
          <cell r="F86">
            <v>73.63001244138195</v>
          </cell>
          <cell r="G86">
            <v>506.67432290171308</v>
          </cell>
          <cell r="H86">
            <v>445.5239735859891</v>
          </cell>
          <cell r="I86">
            <v>429.30041152263374</v>
          </cell>
          <cell r="J86">
            <v>886.05608192171508</v>
          </cell>
          <cell r="K86">
            <v>3307.1303172417201</v>
          </cell>
          <cell r="L86">
            <v>0</v>
          </cell>
          <cell r="M86">
            <v>450.51583883625227</v>
          </cell>
          <cell r="N86">
            <v>973.41372380132077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C85">
            <v>2966.6086695954041</v>
          </cell>
        </row>
        <row r="86">
          <cell r="C86">
            <v>702.09801528790831</v>
          </cell>
          <cell r="D86">
            <v>3066.5961191294041</v>
          </cell>
          <cell r="E86">
            <v>2625.9886372729457</v>
          </cell>
          <cell r="F86">
            <v>0</v>
          </cell>
          <cell r="G86">
            <v>359.38774538587273</v>
          </cell>
          <cell r="H86">
            <v>489.2717375779601</v>
          </cell>
          <cell r="I86">
            <v>2977.8992221555009</v>
          </cell>
          <cell r="J86">
            <v>617.89472013711452</v>
          </cell>
          <cell r="K86">
            <v>445.13640042530903</v>
          </cell>
          <cell r="L86">
            <v>0</v>
          </cell>
          <cell r="M86">
            <v>909.18794534461142</v>
          </cell>
          <cell r="N86">
            <v>0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6">
          <cell r="C86">
            <v>2291.5599395433937</v>
          </cell>
          <cell r="D86">
            <v>0</v>
          </cell>
          <cell r="E86">
            <v>0</v>
          </cell>
          <cell r="F86">
            <v>1012.1056399649988</v>
          </cell>
          <cell r="G86">
            <v>375.91764668789614</v>
          </cell>
          <cell r="H86">
            <v>0</v>
          </cell>
          <cell r="I86">
            <v>0</v>
          </cell>
          <cell r="J86">
            <v>1954.1913928883939</v>
          </cell>
          <cell r="K86">
            <v>1877.8060615702809</v>
          </cell>
          <cell r="L86">
            <v>523.50947441435198</v>
          </cell>
          <cell r="M86">
            <v>343.1194627486837</v>
          </cell>
          <cell r="N86">
            <v>2943.1917164458018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8">
          <cell r="B18">
            <v>7485</v>
          </cell>
          <cell r="C18">
            <v>4688</v>
          </cell>
          <cell r="D18">
            <v>7276</v>
          </cell>
          <cell r="E18">
            <v>6763</v>
          </cell>
          <cell r="F18">
            <v>7467</v>
          </cell>
          <cell r="G18">
            <v>5090</v>
          </cell>
          <cell r="H18">
            <v>7224</v>
          </cell>
          <cell r="I18">
            <v>7134</v>
          </cell>
          <cell r="J18">
            <v>4224</v>
          </cell>
          <cell r="K18">
            <v>7166</v>
          </cell>
          <cell r="L18">
            <v>5448</v>
          </cell>
          <cell r="M18">
            <v>8486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80">
          <cell r="E80">
            <v>2729.4444444444443</v>
          </cell>
          <cell r="F80">
            <v>2422.5</v>
          </cell>
          <cell r="G80">
            <v>2214.7222222222222</v>
          </cell>
          <cell r="H80">
            <v>3711.6666666666665</v>
          </cell>
          <cell r="I80">
            <v>3716.3888888888887</v>
          </cell>
          <cell r="J80">
            <v>3069.4444444444443</v>
          </cell>
          <cell r="K80">
            <v>3239.4444444444443</v>
          </cell>
          <cell r="L80">
            <v>2583.0555555555557</v>
          </cell>
          <cell r="M80">
            <v>3338.6111111111113</v>
          </cell>
          <cell r="N80">
            <v>2159.4594594594591</v>
          </cell>
          <cell r="O80">
            <v>2430.5405405405409</v>
          </cell>
          <cell r="P80">
            <v>2110.833333333333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Q23" sqref="Q23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A6" s="1"/>
      <c r="B6" s="82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4"/>
      <c r="P6" s="77"/>
      <c r="Q6" s="77"/>
    </row>
    <row r="7" spans="1:17" s="5" customFormat="1" ht="16.2" customHeight="1">
      <c r="A7" s="15">
        <v>2017</v>
      </c>
      <c r="B7" s="19">
        <v>3912</v>
      </c>
      <c r="C7" s="62">
        <f>[1]ANTEQUERA!F38</f>
        <v>136269.7084834589</v>
      </c>
      <c r="D7" s="14">
        <f>[1]ANTEQUERA!G38</f>
        <v>125483.8388470357</v>
      </c>
      <c r="E7" s="14">
        <f>[1]ANTEQUERA!H38</f>
        <v>139740.59941041598</v>
      </c>
      <c r="F7" s="14">
        <f>[1]ANTEQUERA!I38</f>
        <v>138415.18997707174</v>
      </c>
      <c r="G7" s="14">
        <f>[1]ANTEQUERA!J38</f>
        <v>154779.79200786111</v>
      </c>
      <c r="H7" s="14">
        <f>[1]ANTEQUERA!K38</f>
        <v>150505.6469046839</v>
      </c>
      <c r="I7" s="14">
        <f>[1]ANTEQUERA!L38</f>
        <v>140376.47559777269</v>
      </c>
      <c r="J7" s="14">
        <f>[1]ANTEQUERA!M38</f>
        <v>153315.03439240091</v>
      </c>
      <c r="K7" s="14">
        <f>[1]ANTEQUERA!N38</f>
        <v>131374.90337373075</v>
      </c>
      <c r="L7" s="14">
        <f>[1]ANTEQUERA!O38</f>
        <v>117241.47396003931</v>
      </c>
      <c r="M7" s="14">
        <f>[1]ANTEQUERA!P38</f>
        <v>119945.14903373731</v>
      </c>
      <c r="N7" s="63">
        <f>[1]ANTEQUERA!Q38</f>
        <v>123488.11660661644</v>
      </c>
      <c r="O7" s="46">
        <f>SUM(C7:N7)</f>
        <v>1630935.9285948246</v>
      </c>
      <c r="P7" s="28">
        <f>O7/B7</f>
        <v>416.90591221749094</v>
      </c>
      <c r="Q7" s="29">
        <f>P7/1000</f>
        <v>0.41690591221749096</v>
      </c>
    </row>
    <row r="8" spans="1:17" s="5" customFormat="1" ht="16.2" customHeight="1">
      <c r="A8" s="60">
        <v>2016</v>
      </c>
      <c r="B8" s="61">
        <v>3973</v>
      </c>
      <c r="C8" s="64">
        <f>[2]ANTEQUERA!F38</f>
        <v>142308.7708341782</v>
      </c>
      <c r="D8" s="59">
        <f>[2]ANTEQUERA!G38</f>
        <v>118598.69824404882</v>
      </c>
      <c r="E8" s="59">
        <f>[2]ANTEQUERA!H38</f>
        <v>140178.79557159657</v>
      </c>
      <c r="F8" s="59">
        <f>[2]ANTEQUERA!I38</f>
        <v>140214.24145342471</v>
      </c>
      <c r="G8" s="59">
        <f>[2]ANTEQUERA!J38</f>
        <v>150873.78482501319</v>
      </c>
      <c r="H8" s="59">
        <f>[2]ANTEQUERA!K38</f>
        <v>153029.53891074253</v>
      </c>
      <c r="I8" s="59">
        <f>[2]ANTEQUERA!L38</f>
        <v>149020.93191126973</v>
      </c>
      <c r="J8" s="59">
        <f>[2]ANTEQUERA!M38</f>
        <v>163618.19051867473</v>
      </c>
      <c r="K8" s="59">
        <f>[2]ANTEQUERA!N38</f>
        <v>148196.0095705422</v>
      </c>
      <c r="L8" s="59">
        <f>[2]ANTEQUERA!O38</f>
        <v>131059.53688308528</v>
      </c>
      <c r="M8" s="59">
        <f>[2]ANTEQUERA!P38</f>
        <v>136281.35974694838</v>
      </c>
      <c r="N8" s="65">
        <f>[2]ANTEQUERA!Q38</f>
        <v>143133.69317490573</v>
      </c>
      <c r="O8" s="46">
        <f>SUM(C8:N8)</f>
        <v>1716513.55164443</v>
      </c>
      <c r="P8" s="28">
        <f>O8/B8</f>
        <v>432.04468956567581</v>
      </c>
      <c r="Q8" s="29">
        <f>P8/1000</f>
        <v>0.43204468956567582</v>
      </c>
    </row>
    <row r="9" spans="1:17" s="6" customFormat="1" ht="16.2" customHeight="1" thickBot="1">
      <c r="A9" s="16">
        <v>2015</v>
      </c>
      <c r="B9" s="20">
        <v>4001</v>
      </c>
      <c r="C9" s="66">
        <f>[3]ANTEQUERA!F38</f>
        <v>135349.80219074749</v>
      </c>
      <c r="D9" s="17">
        <f>[3]ANTEQUERA!G38</f>
        <v>123136.34153191831</v>
      </c>
      <c r="E9" s="17">
        <f>[3]ANTEQUERA!H38</f>
        <v>137229.66055450789</v>
      </c>
      <c r="F9" s="17">
        <f>[3]ANTEQUERA!I38</f>
        <v>144830.96657705735</v>
      </c>
      <c r="G9" s="17">
        <f>[3]ANTEQUERA!J38</f>
        <v>143842.0743891185</v>
      </c>
      <c r="H9" s="17">
        <f>[3]ANTEQUERA!K38</f>
        <v>149569.94342575132</v>
      </c>
      <c r="I9" s="17">
        <f>[3]ANTEQUERA!L38</f>
        <v>151881.63944950447</v>
      </c>
      <c r="J9" s="17">
        <f>[3]ANTEQUERA!M38</f>
        <v>154369.92336396099</v>
      </c>
      <c r="K9" s="17">
        <f>[3]ANTEQUERA!N38</f>
        <v>151133.54893070657</v>
      </c>
      <c r="L9" s="17">
        <f>[3]ANTEQUERA!O38</f>
        <v>145752.43429763673</v>
      </c>
      <c r="M9" s="17">
        <f>[3]ANTEQUERA!P38</f>
        <v>136831.53512819484</v>
      </c>
      <c r="N9" s="67">
        <f>[3]ANTEQUERA!Q38</f>
        <v>131676.77406411749</v>
      </c>
      <c r="O9" s="47">
        <f>SUM(C9:N9)</f>
        <v>1705604.6439032219</v>
      </c>
      <c r="P9" s="26">
        <f>O9/B9</f>
        <v>426.29458732897325</v>
      </c>
      <c r="Q9" s="27">
        <f>P9/1000</f>
        <v>0.42629458732897324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4" sqref="R14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90"/>
      <c r="P6" s="86"/>
      <c r="Q6" s="86"/>
    </row>
    <row r="7" spans="1:17" s="13" customFormat="1" ht="16.2" customHeight="1">
      <c r="A7" s="15">
        <v>2017</v>
      </c>
      <c r="B7" s="19">
        <v>3912</v>
      </c>
      <c r="C7" s="62">
        <f>[7]RESUMEN!B$18</f>
        <v>7485</v>
      </c>
      <c r="D7" s="14">
        <f>[7]RESUMEN!C$18</f>
        <v>4688</v>
      </c>
      <c r="E7" s="14">
        <f>[7]RESUMEN!D$18</f>
        <v>7276</v>
      </c>
      <c r="F7" s="14">
        <f>[7]RESUMEN!E$18</f>
        <v>6763</v>
      </c>
      <c r="G7" s="14">
        <f>[7]RESUMEN!F$18</f>
        <v>7467</v>
      </c>
      <c r="H7" s="14">
        <f>[7]RESUMEN!G$18</f>
        <v>5090</v>
      </c>
      <c r="I7" s="14">
        <f>[7]RESUMEN!H$18</f>
        <v>7224</v>
      </c>
      <c r="J7" s="14">
        <f>[7]RESUMEN!I$18</f>
        <v>7134</v>
      </c>
      <c r="K7" s="14">
        <f>[7]RESUMEN!J$18</f>
        <v>4224</v>
      </c>
      <c r="L7" s="14">
        <f>[7]RESUMEN!K$18</f>
        <v>7166</v>
      </c>
      <c r="M7" s="14">
        <f>[7]RESUMEN!L$18</f>
        <v>5448</v>
      </c>
      <c r="N7" s="63">
        <f>[7]RESUMEN!M$18</f>
        <v>8486</v>
      </c>
      <c r="O7" s="46">
        <f>SUM(C7:N7)</f>
        <v>78451</v>
      </c>
      <c r="P7" s="30">
        <f>O7/B7</f>
        <v>20.053936605316974</v>
      </c>
      <c r="Q7" s="31">
        <f>P7/1000</f>
        <v>2.0053936605316975E-2</v>
      </c>
    </row>
    <row r="8" spans="1:17" s="13" customFormat="1" ht="16.2" customHeight="1">
      <c r="A8" s="60">
        <v>2016</v>
      </c>
      <c r="B8" s="61">
        <v>3973</v>
      </c>
      <c r="C8" s="64">
        <v>5111</v>
      </c>
      <c r="D8" s="59">
        <v>5816</v>
      </c>
      <c r="E8" s="59">
        <v>8188</v>
      </c>
      <c r="F8" s="59">
        <v>6506</v>
      </c>
      <c r="G8" s="59">
        <v>6439</v>
      </c>
      <c r="H8" s="59">
        <v>7754</v>
      </c>
      <c r="I8" s="59">
        <v>6780</v>
      </c>
      <c r="J8" s="59">
        <v>5166</v>
      </c>
      <c r="K8" s="59">
        <v>6715</v>
      </c>
      <c r="L8" s="59">
        <v>6236</v>
      </c>
      <c r="M8" s="59">
        <v>7464</v>
      </c>
      <c r="N8" s="65">
        <v>9339</v>
      </c>
      <c r="O8" s="46">
        <f>SUM(C8:N8)</f>
        <v>81514</v>
      </c>
      <c r="P8" s="30">
        <f>O8/B8</f>
        <v>20.516989680342309</v>
      </c>
      <c r="Q8" s="31">
        <f>P8/1000</f>
        <v>2.051698968034231E-2</v>
      </c>
    </row>
    <row r="9" spans="1:17" s="7" customFormat="1" ht="16.2" customHeight="1" thickBot="1">
      <c r="A9" s="16">
        <v>2015</v>
      </c>
      <c r="B9" s="20">
        <v>4001</v>
      </c>
      <c r="C9" s="66">
        <v>6456</v>
      </c>
      <c r="D9" s="17">
        <v>4980</v>
      </c>
      <c r="E9" s="17">
        <v>3889</v>
      </c>
      <c r="F9" s="17">
        <v>5822</v>
      </c>
      <c r="G9" s="17">
        <v>5456</v>
      </c>
      <c r="H9" s="17">
        <v>5182</v>
      </c>
      <c r="I9" s="17">
        <v>6948</v>
      </c>
      <c r="J9" s="17">
        <v>5430</v>
      </c>
      <c r="K9" s="17">
        <v>6842</v>
      </c>
      <c r="L9" s="17">
        <v>5071</v>
      </c>
      <c r="M9" s="17">
        <v>5774</v>
      </c>
      <c r="N9" s="67">
        <v>7011</v>
      </c>
      <c r="O9" s="47">
        <f>SUM(C9:N9)</f>
        <v>68861</v>
      </c>
      <c r="P9" s="32">
        <f>O9/B9</f>
        <v>17.210947263184202</v>
      </c>
      <c r="Q9" s="33">
        <f>P9/1000</f>
        <v>1.7210947263184201E-2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ignoredErrors>
    <ignoredError sqref="O7:O9" formulaRange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6"/>
      <c r="P6" s="92"/>
      <c r="Q6" s="92"/>
    </row>
    <row r="7" spans="1:17" s="13" customFormat="1" ht="16.2" customHeight="1">
      <c r="A7" s="15">
        <v>2017</v>
      </c>
      <c r="B7" s="19">
        <v>3912</v>
      </c>
      <c r="C7" s="62">
        <f>'[4]VIDRIO POR MUNICIPIOS'!C86</f>
        <v>464.24346827447607</v>
      </c>
      <c r="D7" s="14">
        <f>'[4]VIDRIO POR MUNICIPIOS'!D86</f>
        <v>0</v>
      </c>
      <c r="E7" s="14">
        <f>'[4]VIDRIO POR MUNICIPIOS'!E86</f>
        <v>3157.0784160200019</v>
      </c>
      <c r="F7" s="14">
        <f>'[4]VIDRIO POR MUNICIPIOS'!F86</f>
        <v>73.63001244138195</v>
      </c>
      <c r="G7" s="14">
        <f>'[4]VIDRIO POR MUNICIPIOS'!G86</f>
        <v>506.67432290171308</v>
      </c>
      <c r="H7" s="14">
        <f>'[4]VIDRIO POR MUNICIPIOS'!H86</f>
        <v>445.5239735859891</v>
      </c>
      <c r="I7" s="14">
        <f>'[4]VIDRIO POR MUNICIPIOS'!I86</f>
        <v>429.30041152263374</v>
      </c>
      <c r="J7" s="14">
        <f>'[4]VIDRIO POR MUNICIPIOS'!J86</f>
        <v>886.05608192171508</v>
      </c>
      <c r="K7" s="14">
        <f>'[4]VIDRIO POR MUNICIPIOS'!K86</f>
        <v>3307.1303172417201</v>
      </c>
      <c r="L7" s="14">
        <f>'[4]VIDRIO POR MUNICIPIOS'!L86</f>
        <v>0</v>
      </c>
      <c r="M7" s="14">
        <f>'[4]VIDRIO POR MUNICIPIOS'!M86</f>
        <v>450.51583883625227</v>
      </c>
      <c r="N7" s="63">
        <f>'[4]VIDRIO POR MUNICIPIOS'!N86</f>
        <v>973.41372380132077</v>
      </c>
      <c r="O7" s="46">
        <f>SUM(C7:N7)</f>
        <v>10693.566566547206</v>
      </c>
      <c r="P7" s="34">
        <f>O7/B7</f>
        <v>2.7335292859272</v>
      </c>
      <c r="Q7" s="35">
        <f>P7/1000</f>
        <v>2.7335292859272001E-3</v>
      </c>
    </row>
    <row r="8" spans="1:17" s="13" customFormat="1" ht="16.2" customHeight="1">
      <c r="A8" s="60">
        <v>2016</v>
      </c>
      <c r="B8" s="61">
        <v>3973</v>
      </c>
      <c r="C8" s="64">
        <f>'[5]VIDRIO POR MUNICIPIOS'!C86</f>
        <v>702.09801528790831</v>
      </c>
      <c r="D8" s="59">
        <f>'[5]VIDRIO POR MUNICIPIOS'!D86</f>
        <v>3066.5961191294041</v>
      </c>
      <c r="E8" s="59">
        <f>'[5]VIDRIO POR MUNICIPIOS'!E86</f>
        <v>2625.9886372729457</v>
      </c>
      <c r="F8" s="59">
        <f>'[5]VIDRIO POR MUNICIPIOS'!F86</f>
        <v>0</v>
      </c>
      <c r="G8" s="59">
        <f>'[5]VIDRIO POR MUNICIPIOS'!G86</f>
        <v>359.38774538587273</v>
      </c>
      <c r="H8" s="59">
        <f>'[5]VIDRIO POR MUNICIPIOS'!H86</f>
        <v>489.2717375779601</v>
      </c>
      <c r="I8" s="59">
        <f>'[5]VIDRIO POR MUNICIPIOS'!I86</f>
        <v>2977.8992221555009</v>
      </c>
      <c r="J8" s="59">
        <f>'[5]VIDRIO POR MUNICIPIOS'!J86</f>
        <v>617.89472013711452</v>
      </c>
      <c r="K8" s="59">
        <f>'[5]VIDRIO POR MUNICIPIOS'!K86</f>
        <v>445.13640042530903</v>
      </c>
      <c r="L8" s="59">
        <f>'[5]VIDRIO POR MUNICIPIOS'!L86</f>
        <v>0</v>
      </c>
      <c r="M8" s="59">
        <f>'[5]VIDRIO POR MUNICIPIOS'!M86</f>
        <v>909.18794534461142</v>
      </c>
      <c r="N8" s="65">
        <f>'[5]VIDRIO POR MUNICIPIOS'!N86</f>
        <v>0</v>
      </c>
      <c r="O8" s="46">
        <f>SUM(C8:N8)</f>
        <v>12193.460542716624</v>
      </c>
      <c r="P8" s="34">
        <f>O8/B8</f>
        <v>3.0690814353678895</v>
      </c>
      <c r="Q8" s="35">
        <f>P8/1000</f>
        <v>3.0690814353678893E-3</v>
      </c>
    </row>
    <row r="9" spans="1:17" s="4" customFormat="1" ht="16.2" customHeight="1" thickBot="1">
      <c r="A9" s="16">
        <v>2015</v>
      </c>
      <c r="B9" s="20">
        <v>4001</v>
      </c>
      <c r="C9" s="66">
        <f>'[6]VIDRIO POR MUNICIPIOS'!C86</f>
        <v>2291.5599395433937</v>
      </c>
      <c r="D9" s="17">
        <f>'[6]VIDRIO POR MUNICIPIOS'!D86</f>
        <v>0</v>
      </c>
      <c r="E9" s="17">
        <f>'[6]VIDRIO POR MUNICIPIOS'!E86</f>
        <v>0</v>
      </c>
      <c r="F9" s="17">
        <f>'[6]VIDRIO POR MUNICIPIOS'!F86</f>
        <v>1012.1056399649988</v>
      </c>
      <c r="G9" s="17">
        <f>'[6]VIDRIO POR MUNICIPIOS'!G86</f>
        <v>375.91764668789614</v>
      </c>
      <c r="H9" s="17">
        <f>'[6]VIDRIO POR MUNICIPIOS'!H86</f>
        <v>0</v>
      </c>
      <c r="I9" s="17">
        <f>'[6]VIDRIO POR MUNICIPIOS'!I86</f>
        <v>0</v>
      </c>
      <c r="J9" s="17">
        <f>'[6]VIDRIO POR MUNICIPIOS'!J86</f>
        <v>1954.1913928883939</v>
      </c>
      <c r="K9" s="17">
        <f>'[6]VIDRIO POR MUNICIPIOS'!K86</f>
        <v>1877.8060615702809</v>
      </c>
      <c r="L9" s="17">
        <f>'[6]VIDRIO POR MUNICIPIOS'!L86</f>
        <v>523.50947441435198</v>
      </c>
      <c r="M9" s="17">
        <f>'[6]VIDRIO POR MUNICIPIOS'!M86</f>
        <v>343.1194627486837</v>
      </c>
      <c r="N9" s="67">
        <f>'[6]VIDRIO POR MUNICIPIOS'!N86</f>
        <v>2943.1917164458018</v>
      </c>
      <c r="O9" s="47">
        <f>SUM(C9:N9)</f>
        <v>11321.401334263799</v>
      </c>
      <c r="P9" s="36">
        <f>O9/B9</f>
        <v>2.8296429228352409</v>
      </c>
      <c r="Q9" s="37">
        <f>P9/1000</f>
        <v>2.8296429228352408E-3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25" sqref="S25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>
      <c r="B4" s="45"/>
    </row>
    <row r="5" spans="1:17" ht="16.5" customHeight="1">
      <c r="B5" s="103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0"/>
      <c r="P6" s="102"/>
      <c r="Q6" s="98"/>
    </row>
    <row r="7" spans="1:17" ht="17.100000000000001" customHeight="1">
      <c r="A7" s="21">
        <v>2017</v>
      </c>
      <c r="B7" s="70">
        <v>3912</v>
      </c>
      <c r="C7" s="73">
        <f>'[8]1.2'!E$80</f>
        <v>2729.4444444444443</v>
      </c>
      <c r="D7" s="105">
        <f>'[8]1.2'!F$80</f>
        <v>2422.5</v>
      </c>
      <c r="E7" s="105">
        <f>'[8]1.2'!G$80</f>
        <v>2214.7222222222222</v>
      </c>
      <c r="F7" s="105">
        <f>'[8]1.2'!H$80</f>
        <v>3711.6666666666665</v>
      </c>
      <c r="G7" s="105">
        <f>'[8]1.2'!I$80</f>
        <v>3716.3888888888887</v>
      </c>
      <c r="H7" s="105">
        <f>'[8]1.2'!J$80</f>
        <v>3069.4444444444443</v>
      </c>
      <c r="I7" s="105">
        <f>'[8]1.2'!K$80</f>
        <v>3239.4444444444443</v>
      </c>
      <c r="J7" s="105">
        <f>'[8]1.2'!L$80</f>
        <v>2583.0555555555557</v>
      </c>
      <c r="K7" s="105">
        <f>'[8]1.2'!M$80</f>
        <v>3338.6111111111113</v>
      </c>
      <c r="L7" s="105">
        <f>'[8]1.2'!N$80</f>
        <v>2159.4594594594591</v>
      </c>
      <c r="M7" s="105">
        <f>'[8]1.2'!O$80</f>
        <v>2430.5405405405409</v>
      </c>
      <c r="N7" s="106">
        <f>'[8]1.2'!P$80</f>
        <v>2110.833333333333</v>
      </c>
      <c r="O7" s="48">
        <f>SUM(C7:N7)</f>
        <v>33726.111111111109</v>
      </c>
      <c r="P7" s="44">
        <f>O7/B7</f>
        <v>8.6211940468075436</v>
      </c>
      <c r="Q7" s="39">
        <f>P7/1000</f>
        <v>8.6211940468075444E-3</v>
      </c>
    </row>
    <row r="8" spans="1:17" ht="17.100000000000001" customHeight="1">
      <c r="A8" s="68">
        <v>2016</v>
      </c>
      <c r="B8" s="71">
        <v>3973</v>
      </c>
      <c r="C8" s="74">
        <v>3032</v>
      </c>
      <c r="D8" s="38">
        <v>1993</v>
      </c>
      <c r="E8" s="38">
        <v>3608</v>
      </c>
      <c r="F8" s="38">
        <v>1691</v>
      </c>
      <c r="G8" s="38">
        <v>2838</v>
      </c>
      <c r="H8" s="38">
        <v>3315</v>
      </c>
      <c r="I8" s="38">
        <v>2611</v>
      </c>
      <c r="J8" s="38">
        <v>3438</v>
      </c>
      <c r="K8" s="38">
        <v>2966</v>
      </c>
      <c r="L8" s="38">
        <v>1964</v>
      </c>
      <c r="M8" s="38">
        <v>3603</v>
      </c>
      <c r="N8" s="75">
        <v>2385</v>
      </c>
      <c r="O8" s="48">
        <f>SUM(C8:N8)</f>
        <v>33444</v>
      </c>
      <c r="P8" s="44">
        <f>O8/B8</f>
        <v>8.4178202869368235</v>
      </c>
      <c r="Q8" s="39">
        <f>P8/1000</f>
        <v>8.4178202869368227E-3</v>
      </c>
    </row>
    <row r="9" spans="1:17" s="4" customFormat="1" ht="15" thickBot="1">
      <c r="A9" s="69">
        <v>2015</v>
      </c>
      <c r="B9" s="72">
        <v>4001</v>
      </c>
      <c r="C9" s="40">
        <v>3816</v>
      </c>
      <c r="D9" s="41">
        <v>2083</v>
      </c>
      <c r="E9" s="41">
        <v>2786</v>
      </c>
      <c r="F9" s="41">
        <v>2352</v>
      </c>
      <c r="G9" s="41">
        <v>2720</v>
      </c>
      <c r="H9" s="41">
        <v>2078</v>
      </c>
      <c r="I9" s="41">
        <v>2550</v>
      </c>
      <c r="J9" s="41">
        <v>2777</v>
      </c>
      <c r="K9" s="41">
        <v>3315</v>
      </c>
      <c r="L9" s="41">
        <v>3107</v>
      </c>
      <c r="M9" s="41">
        <v>1993</v>
      </c>
      <c r="N9" s="42">
        <v>2729</v>
      </c>
      <c r="O9" s="49">
        <f>SUM(C9:N9)</f>
        <v>32306</v>
      </c>
      <c r="P9" s="43">
        <f>O9/B9</f>
        <v>8.0744813796550865</v>
      </c>
      <c r="Q9" s="25">
        <f>P9/1000</f>
        <v>8.0744813796550866E-3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