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N7" i="3"/>
  <c r="M7" i="2"/>
  <c r="N7"/>
  <c r="M7" i="1"/>
  <c r="N7"/>
  <c r="D7"/>
  <c r="E7"/>
  <c r="F7"/>
  <c r="G7"/>
  <c r="H7"/>
  <c r="I7"/>
  <c r="J7"/>
  <c r="K7"/>
  <c r="L7"/>
  <c r="C7"/>
  <c r="D7" i="2"/>
  <c r="E7"/>
  <c r="F7"/>
  <c r="G7"/>
  <c r="H7"/>
  <c r="I7"/>
  <c r="J7"/>
  <c r="K7"/>
  <c r="L7"/>
  <c r="C7"/>
  <c r="D7" i="3"/>
  <c r="E7"/>
  <c r="F7"/>
  <c r="G7"/>
  <c r="H7"/>
  <c r="I7"/>
  <c r="J7"/>
  <c r="K7"/>
  <c r="L7"/>
  <c r="M7"/>
  <c r="C7"/>
  <c r="D9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7" l="1"/>
  <c r="P7" s="1"/>
  <c r="Q7" s="1"/>
  <c r="O7" i="2"/>
  <c r="P7" s="1"/>
  <c r="Q7" s="1"/>
  <c r="O7" i="3"/>
  <c r="P7" s="1"/>
  <c r="Q7" s="1"/>
  <c r="O9"/>
  <c r="O8" i="2"/>
  <c r="P8" s="1"/>
  <c r="Q8" s="1"/>
  <c r="O9" i="4"/>
  <c r="P9" s="1"/>
  <c r="Q9" s="1"/>
  <c r="O8"/>
  <c r="P8" s="1"/>
  <c r="Q8" s="1"/>
  <c r="O9" i="1" l="1"/>
  <c r="P9" s="1"/>
  <c r="Q9" s="1"/>
  <c r="O8" i="3"/>
  <c r="P8" s="1"/>
  <c r="Q8" s="1"/>
  <c r="O8" i="1"/>
  <c r="P8" s="1"/>
  <c r="Q8" s="1"/>
  <c r="P9" i="3" l="1"/>
  <c r="Q9" s="1"/>
  <c r="O9" i="2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<sst xmlns="http://schemas.openxmlformats.org/spreadsheetml/2006/main" count="76" uniqueCount="23">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</sst>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11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20" fillId="0" borderId="8" xfId="1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/>
    </xf>
    <xf numFmtId="4" fontId="23" fillId="4" borderId="13" xfId="0" applyNumberFormat="1" applyFont="1" applyFill="1" applyBorder="1" applyAlignment="1">
      <alignment horizontal="center" vertical="center"/>
    </xf>
    <xf numFmtId="164" fontId="23" fillId="4" borderId="3" xfId="0" applyNumberFormat="1" applyFont="1" applyFill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3" xfId="0" applyNumberFormat="1" applyFont="1" applyFill="1" applyBorder="1" applyAlignment="1">
      <alignment horizontal="center" vertical="center"/>
    </xf>
    <xf numFmtId="164" fontId="23" fillId="5" borderId="3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3" xfId="0" applyNumberFormat="1" applyFont="1" applyFill="1" applyBorder="1" applyAlignment="1">
      <alignment horizontal="center" vertical="center"/>
    </xf>
    <xf numFmtId="164" fontId="23" fillId="7" borderId="3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4" fontId="5" fillId="8" borderId="13" xfId="0" applyNumberFormat="1" applyFont="1" applyFill="1" applyBorder="1" applyAlignment="1">
      <alignment horizontal="center" vertical="center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3" fontId="20" fillId="0" borderId="12" xfId="1" applyNumberFormat="1" applyFont="1" applyFill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7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19946.906457156885</c:v>
                </c:pt>
                <c:pt idx="1">
                  <c:v>18897.31156395777</c:v>
                </c:pt>
                <c:pt idx="2">
                  <c:v>22248.649643997054</c:v>
                </c:pt>
                <c:pt idx="3">
                  <c:v>20565.308126687945</c:v>
                </c:pt>
                <c:pt idx="4">
                  <c:v>25129.664866191997</c:v>
                </c:pt>
                <c:pt idx="5">
                  <c:v>22882.396268107048</c:v>
                </c:pt>
                <c:pt idx="6">
                  <c:v>24537.349619445125</c:v>
                </c:pt>
                <c:pt idx="7">
                  <c:v>26625.030689909159</c:v>
                </c:pt>
                <c:pt idx="8">
                  <c:v>23663.454456174808</c:v>
                </c:pt>
                <c:pt idx="9">
                  <c:v>22988.276454701692</c:v>
                </c:pt>
                <c:pt idx="10">
                  <c:v>19217.253866928553</c:v>
                </c:pt>
                <c:pt idx="11">
                  <c:v>20078.873066535722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19043.254286756659</c:v>
                </c:pt>
                <c:pt idx="1">
                  <c:v>16042.315456645993</c:v>
                </c:pt>
                <c:pt idx="2">
                  <c:v>18471.847257691839</c:v>
                </c:pt>
                <c:pt idx="3">
                  <c:v>17253.294418095586</c:v>
                </c:pt>
                <c:pt idx="4">
                  <c:v>11289.286148607564</c:v>
                </c:pt>
                <c:pt idx="5">
                  <c:v>19158.545542989177</c:v>
                </c:pt>
                <c:pt idx="6">
                  <c:v>27395.558798492035</c:v>
                </c:pt>
                <c:pt idx="7">
                  <c:v>28342.293566824759</c:v>
                </c:pt>
                <c:pt idx="8">
                  <c:v>24184.234464307432</c:v>
                </c:pt>
                <c:pt idx="9">
                  <c:v>22540.70290648182</c:v>
                </c:pt>
                <c:pt idx="10">
                  <c:v>22355.563662896751</c:v>
                </c:pt>
                <c:pt idx="11">
                  <c:v>22682.081965219506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17505.425878941645</c:v>
                </c:pt>
                <c:pt idx="1">
                  <c:v>15443.262051467924</c:v>
                </c:pt>
                <c:pt idx="2">
                  <c:v>19649.78615440377</c:v>
                </c:pt>
                <c:pt idx="3">
                  <c:v>17141.182795698925</c:v>
                </c:pt>
                <c:pt idx="4">
                  <c:v>18021.974145221699</c:v>
                </c:pt>
                <c:pt idx="5">
                  <c:v>19780.333454150055</c:v>
                </c:pt>
                <c:pt idx="6">
                  <c:v>22368.715718255407</c:v>
                </c:pt>
                <c:pt idx="7">
                  <c:v>21643.452941887157</c:v>
                </c:pt>
                <c:pt idx="8">
                  <c:v>18319.331883532683</c:v>
                </c:pt>
                <c:pt idx="9">
                  <c:v>22443.659538480126</c:v>
                </c:pt>
                <c:pt idx="10">
                  <c:v>16855.912770327413</c:v>
                </c:pt>
                <c:pt idx="11">
                  <c:v>14052.36921589948</c:v>
                </c:pt>
              </c:numCache>
            </c:numRef>
          </c:val>
        </c:ser>
        <c:marker val="1"/>
        <c:axId val="81632640"/>
        <c:axId val="81732736"/>
      </c:lineChart>
      <c:catAx>
        <c:axId val="8163264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732736"/>
        <c:crossesAt val="0"/>
        <c:auto val="1"/>
        <c:lblAlgn val="ctr"/>
        <c:lblOffset val="100"/>
      </c:catAx>
      <c:valAx>
        <c:axId val="817327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63264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7900974825503"/>
          <c:y val="0.84043583131903543"/>
          <c:w val="0.49976602714085183"/>
          <c:h val="0.11075987390302421"/>
        </c:manualLayout>
      </c:layout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806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282.78888347147733</c:v>
                </c:pt>
                <c:pt idx="1">
                  <c:v>320.57532910775234</c:v>
                </c:pt>
                <c:pt idx="2">
                  <c:v>355.92393954168693</c:v>
                </c:pt>
                <c:pt idx="3">
                  <c:v>209.65382740126768</c:v>
                </c:pt>
                <c:pt idx="4">
                  <c:v>371.76986835689911</c:v>
                </c:pt>
                <c:pt idx="5">
                  <c:v>141.39444173573867</c:v>
                </c:pt>
                <c:pt idx="6">
                  <c:v>444.90492442710877</c:v>
                </c:pt>
                <c:pt idx="7">
                  <c:v>338.85909312530475</c:v>
                </c:pt>
                <c:pt idx="8">
                  <c:v>365.67528035104823</c:v>
                </c:pt>
                <c:pt idx="9">
                  <c:v>393.710385177962</c:v>
                </c:pt>
                <c:pt idx="10">
                  <c:v>266.94295465626521</c:v>
                </c:pt>
                <c:pt idx="11">
                  <c:v>282.78888347147733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169.26482645531564</c:v>
                </c:pt>
                <c:pt idx="1">
                  <c:v>227.89286690352554</c:v>
                </c:pt>
                <c:pt idx="2">
                  <c:v>120.21894336030462</c:v>
                </c:pt>
                <c:pt idx="3">
                  <c:v>517.10613993336506</c:v>
                </c:pt>
                <c:pt idx="4">
                  <c:v>311.25178486435033</c:v>
                </c:pt>
                <c:pt idx="5">
                  <c:v>387.00618752974776</c:v>
                </c:pt>
                <c:pt idx="6">
                  <c:v>578.03902903379344</c:v>
                </c:pt>
                <c:pt idx="7">
                  <c:v>444.64540694907186</c:v>
                </c:pt>
                <c:pt idx="8">
                  <c:v>270.08091385054735</c:v>
                </c:pt>
                <c:pt idx="9">
                  <c:v>419.94288434079004</c:v>
                </c:pt>
                <c:pt idx="10">
                  <c:v>314.54545454545456</c:v>
                </c:pt>
                <c:pt idx="11">
                  <c:v>502.28462636839606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143.45056134180982</c:v>
                </c:pt>
                <c:pt idx="1">
                  <c:v>208.40930610036523</c:v>
                </c:pt>
                <c:pt idx="2">
                  <c:v>160.59245231976195</c:v>
                </c:pt>
                <c:pt idx="3">
                  <c:v>232.76883538482349</c:v>
                </c:pt>
                <c:pt idx="4">
                  <c:v>213.82253483024482</c:v>
                </c:pt>
                <c:pt idx="5">
                  <c:v>244.49749763289597</c:v>
                </c:pt>
                <c:pt idx="6">
                  <c:v>150.66819964831598</c:v>
                </c:pt>
                <c:pt idx="7">
                  <c:v>220.13796834843771</c:v>
                </c:pt>
                <c:pt idx="8">
                  <c:v>183.14757202759367</c:v>
                </c:pt>
                <c:pt idx="9">
                  <c:v>255.32395509265521</c:v>
                </c:pt>
                <c:pt idx="10">
                  <c:v>139.84174218855674</c:v>
                </c:pt>
                <c:pt idx="11">
                  <c:v>137.13512782361693</c:v>
                </c:pt>
              </c:numCache>
            </c:numRef>
          </c:val>
        </c:ser>
        <c:marker val="1"/>
        <c:axId val="81909632"/>
        <c:axId val="81911168"/>
      </c:lineChart>
      <c:catAx>
        <c:axId val="8190963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911168"/>
        <c:crossesAt val="0"/>
        <c:auto val="1"/>
        <c:lblAlgn val="ctr"/>
        <c:lblOffset val="100"/>
      </c:catAx>
      <c:valAx>
        <c:axId val="8191116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90963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139"/>
          <c:w val="0.51993299832495787"/>
          <c:h val="0.12522118328958876"/>
        </c:manualLayout>
      </c:layout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863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1168.9563750301279</c:v>
                </c:pt>
                <c:pt idx="1">
                  <c:v>0</c:v>
                </c:pt>
                <c:pt idx="2">
                  <c:v>988.18992528320086</c:v>
                </c:pt>
                <c:pt idx="3">
                  <c:v>0</c:v>
                </c:pt>
                <c:pt idx="4">
                  <c:v>1268.3779223909376</c:v>
                </c:pt>
                <c:pt idx="5">
                  <c:v>1199.0841166546156</c:v>
                </c:pt>
                <c:pt idx="6">
                  <c:v>988.18992528320086</c:v>
                </c:pt>
                <c:pt idx="7">
                  <c:v>1039.4070860448301</c:v>
                </c:pt>
                <c:pt idx="8">
                  <c:v>1208.1224391419621</c:v>
                </c:pt>
                <c:pt idx="9">
                  <c:v>1156.9052783803327</c:v>
                </c:pt>
                <c:pt idx="10">
                  <c:v>909.85779705953246</c:v>
                </c:pt>
                <c:pt idx="11">
                  <c:v>900.8194745721861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630.55697972500582</c:v>
                </c:pt>
                <c:pt idx="1">
                  <c:v>1032.1137264041017</c:v>
                </c:pt>
                <c:pt idx="2">
                  <c:v>919.22628757865311</c:v>
                </c:pt>
                <c:pt idx="3">
                  <c:v>1254.663248659986</c:v>
                </c:pt>
                <c:pt idx="4">
                  <c:v>1396.5788860405501</c:v>
                </c:pt>
                <c:pt idx="5">
                  <c:v>1344.9731997203451</c:v>
                </c:pt>
                <c:pt idx="6">
                  <c:v>1309.4942903752039</c:v>
                </c:pt>
                <c:pt idx="7">
                  <c:v>951.47984152878121</c:v>
                </c:pt>
                <c:pt idx="8">
                  <c:v>1264.3393148450245</c:v>
                </c:pt>
                <c:pt idx="9">
                  <c:v>1386.9028198555116</c:v>
                </c:pt>
                <c:pt idx="10">
                  <c:v>1228.8604054998837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1266.6880733944954</c:v>
                </c:pt>
                <c:pt idx="1">
                  <c:v>0</c:v>
                </c:pt>
                <c:pt idx="2">
                  <c:v>1297.2844036697247</c:v>
                </c:pt>
                <c:pt idx="3">
                  <c:v>1254.4495412844035</c:v>
                </c:pt>
                <c:pt idx="4">
                  <c:v>2536.4357798165133</c:v>
                </c:pt>
                <c:pt idx="5">
                  <c:v>1006.6192660550458</c:v>
                </c:pt>
                <c:pt idx="6">
                  <c:v>1272.8073394495411</c:v>
                </c:pt>
                <c:pt idx="7">
                  <c:v>1220.7935779816512</c:v>
                </c:pt>
                <c:pt idx="8">
                  <c:v>1272.8073394495411</c:v>
                </c:pt>
                <c:pt idx="9">
                  <c:v>1257.5091743119265</c:v>
                </c:pt>
                <c:pt idx="10">
                  <c:v>1297.2844036697247</c:v>
                </c:pt>
                <c:pt idx="11">
                  <c:v>966.84403669724759</c:v>
                </c:pt>
              </c:numCache>
            </c:numRef>
          </c:val>
        </c:ser>
        <c:marker val="1"/>
        <c:axId val="83593472"/>
        <c:axId val="83664896"/>
      </c:lineChart>
      <c:catAx>
        <c:axId val="8359347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664896"/>
        <c:crossesAt val="0"/>
        <c:auto val="1"/>
        <c:lblAlgn val="ctr"/>
        <c:lblOffset val="100"/>
      </c:catAx>
      <c:valAx>
        <c:axId val="836648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359347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472262892467868"/>
          <c:h val="0.13048372504573288"/>
        </c:manualLayout>
      </c:layout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241.79104477611941</c:v>
                </c:pt>
                <c:pt idx="1">
                  <c:v>230.59701492537312</c:v>
                </c:pt>
                <c:pt idx="2">
                  <c:v>221.19402985074626</c:v>
                </c:pt>
                <c:pt idx="3">
                  <c:v>279.40298507462688</c:v>
                </c:pt>
                <c:pt idx="4">
                  <c:v>299.55223880597015</c:v>
                </c:pt>
                <c:pt idx="5">
                  <c:v>320.59701492537312</c:v>
                </c:pt>
                <c:pt idx="6">
                  <c:v>369.40298507462688</c:v>
                </c:pt>
                <c:pt idx="7">
                  <c:v>313.43283582089555</c:v>
                </c:pt>
                <c:pt idx="8">
                  <c:v>296.41791044776119</c:v>
                </c:pt>
                <c:pt idx="9">
                  <c:v>225.42857142857144</c:v>
                </c:pt>
                <c:pt idx="10">
                  <c:v>171.42857142857142</c:v>
                </c:pt>
                <c:pt idx="11">
                  <c:v>243.13432835820896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220</c:v>
                </c:pt>
                <c:pt idx="1">
                  <c:v>180</c:v>
                </c:pt>
                <c:pt idx="2">
                  <c:v>321</c:v>
                </c:pt>
                <c:pt idx="3">
                  <c:v>212</c:v>
                </c:pt>
                <c:pt idx="4">
                  <c:v>356</c:v>
                </c:pt>
                <c:pt idx="5">
                  <c:v>306</c:v>
                </c:pt>
                <c:pt idx="6">
                  <c:v>180</c:v>
                </c:pt>
                <c:pt idx="7">
                  <c:v>399</c:v>
                </c:pt>
                <c:pt idx="8">
                  <c:v>347</c:v>
                </c:pt>
                <c:pt idx="9">
                  <c:v>240</c:v>
                </c:pt>
                <c:pt idx="10">
                  <c:v>270</c:v>
                </c:pt>
                <c:pt idx="11">
                  <c:v>234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178</c:v>
                </c:pt>
                <c:pt idx="1">
                  <c:v>206</c:v>
                </c:pt>
                <c:pt idx="2">
                  <c:v>183</c:v>
                </c:pt>
                <c:pt idx="3">
                  <c:v>285</c:v>
                </c:pt>
                <c:pt idx="4">
                  <c:v>274</c:v>
                </c:pt>
                <c:pt idx="5">
                  <c:v>270</c:v>
                </c:pt>
                <c:pt idx="6">
                  <c:v>352</c:v>
                </c:pt>
                <c:pt idx="7">
                  <c:v>298</c:v>
                </c:pt>
                <c:pt idx="8">
                  <c:v>296</c:v>
                </c:pt>
                <c:pt idx="9">
                  <c:v>231</c:v>
                </c:pt>
                <c:pt idx="10">
                  <c:v>254</c:v>
                </c:pt>
                <c:pt idx="11">
                  <c:v>343</c:v>
                </c:pt>
              </c:numCache>
            </c:numRef>
          </c:val>
        </c:ser>
        <c:marker val="1"/>
        <c:axId val="84118528"/>
        <c:axId val="91558656"/>
      </c:lineChart>
      <c:catAx>
        <c:axId val="8411852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558656"/>
        <c:crosses val="autoZero"/>
        <c:auto val="1"/>
        <c:lblAlgn val="ctr"/>
        <c:lblOffset val="100"/>
      </c:catAx>
      <c:valAx>
        <c:axId val="915586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411852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5"/>
          <c:y val="0.85056911988823958"/>
          <c:w val="0.47980150422578888"/>
          <c:h val="0.14943089802362719"/>
        </c:manualLayout>
      </c:layout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29">
          <cell r="F29">
            <v>19946.906457156885</v>
          </cell>
          <cell r="G29">
            <v>18897.31156395777</v>
          </cell>
          <cell r="H29">
            <v>22248.649643997054</v>
          </cell>
          <cell r="I29">
            <v>20565.308126687945</v>
          </cell>
          <cell r="J29">
            <v>25129.664866191997</v>
          </cell>
          <cell r="K29">
            <v>22882.396268107048</v>
          </cell>
          <cell r="L29">
            <v>24537.349619445125</v>
          </cell>
          <cell r="M29">
            <v>26625.030689909159</v>
          </cell>
          <cell r="N29">
            <v>23663.454456174808</v>
          </cell>
          <cell r="O29">
            <v>22988.276454701692</v>
          </cell>
          <cell r="P29">
            <v>19217.253866928553</v>
          </cell>
          <cell r="Q29">
            <v>20078.873066535722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77">
          <cell r="E77">
            <v>241.79104477611941</v>
          </cell>
          <cell r="F77">
            <v>230.59701492537312</v>
          </cell>
          <cell r="G77">
            <v>221.19402985074626</v>
          </cell>
          <cell r="H77">
            <v>279.40298507462688</v>
          </cell>
          <cell r="I77">
            <v>299.55223880597015</v>
          </cell>
          <cell r="J77">
            <v>320.59701492537312</v>
          </cell>
          <cell r="K77">
            <v>369.40298507462688</v>
          </cell>
          <cell r="L77">
            <v>313.43283582089555</v>
          </cell>
          <cell r="M77">
            <v>296.41791044776119</v>
          </cell>
          <cell r="N77">
            <v>225.42857142857144</v>
          </cell>
          <cell r="O77">
            <v>171.42857142857142</v>
          </cell>
          <cell r="P77">
            <v>243.13432835820896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28">
          <cell r="F28">
            <v>41416.326158336371</v>
          </cell>
        </row>
        <row r="29">
          <cell r="F29">
            <v>19043.254286756659</v>
          </cell>
          <cell r="G29">
            <v>16042.315456645993</v>
          </cell>
          <cell r="H29">
            <v>18471.847257691839</v>
          </cell>
          <cell r="I29">
            <v>17253.294418095586</v>
          </cell>
          <cell r="J29">
            <v>11289.286148607564</v>
          </cell>
          <cell r="K29">
            <v>19158.545542989177</v>
          </cell>
          <cell r="L29">
            <v>27395.558798492035</v>
          </cell>
          <cell r="M29">
            <v>28342.293566824759</v>
          </cell>
          <cell r="N29">
            <v>24184.234464307432</v>
          </cell>
          <cell r="O29">
            <v>22540.70290648182</v>
          </cell>
          <cell r="P29">
            <v>22355.563662896751</v>
          </cell>
          <cell r="Q29">
            <v>22682.081965219506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29">
          <cell r="F29">
            <v>17505.425878941645</v>
          </cell>
          <cell r="G29">
            <v>15443.262051467924</v>
          </cell>
          <cell r="H29">
            <v>19649.78615440377</v>
          </cell>
          <cell r="I29">
            <v>17141.182795698925</v>
          </cell>
          <cell r="J29">
            <v>18021.974145221699</v>
          </cell>
          <cell r="K29">
            <v>19780.333454150055</v>
          </cell>
          <cell r="L29">
            <v>22368.715718255407</v>
          </cell>
          <cell r="M29">
            <v>21643.452941887157</v>
          </cell>
          <cell r="N29">
            <v>18319.331883532683</v>
          </cell>
          <cell r="O29">
            <v>22443.659538480126</v>
          </cell>
          <cell r="P29">
            <v>16855.912770327413</v>
          </cell>
          <cell r="Q29">
            <v>14052.36921589948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>
        <row r="84">
          <cell r="C84">
            <v>282.78888347147733</v>
          </cell>
          <cell r="D84">
            <v>320.57532910775234</v>
          </cell>
          <cell r="E84">
            <v>355.92393954168693</v>
          </cell>
          <cell r="F84">
            <v>209.65382740126768</v>
          </cell>
          <cell r="G84">
            <v>371.76986835689911</v>
          </cell>
          <cell r="H84">
            <v>141.39444173573867</v>
          </cell>
          <cell r="I84">
            <v>444.90492442710877</v>
          </cell>
          <cell r="J84">
            <v>338.85909312530475</v>
          </cell>
          <cell r="K84">
            <v>365.67528035104823</v>
          </cell>
          <cell r="L84">
            <v>393.710385177962</v>
          </cell>
          <cell r="M84">
            <v>266.94295465626521</v>
          </cell>
          <cell r="N84">
            <v>282.78888347147733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3">
          <cell r="C83">
            <v>421.6944520360754</v>
          </cell>
        </row>
        <row r="84">
          <cell r="C84">
            <v>169.26482645531564</v>
          </cell>
          <cell r="D84">
            <v>227.89286690352554</v>
          </cell>
          <cell r="E84">
            <v>120.21894336030462</v>
          </cell>
          <cell r="F84">
            <v>517.10613993336506</v>
          </cell>
          <cell r="G84">
            <v>311.25178486435033</v>
          </cell>
          <cell r="H84">
            <v>387.00618752974776</v>
          </cell>
          <cell r="I84">
            <v>578.03902903379344</v>
          </cell>
          <cell r="J84">
            <v>444.64540694907186</v>
          </cell>
          <cell r="K84">
            <v>270.08091385054735</v>
          </cell>
          <cell r="L84">
            <v>419.94288434079004</v>
          </cell>
          <cell r="M84">
            <v>314.54545454545456</v>
          </cell>
          <cell r="N84">
            <v>502.28462636839606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4">
          <cell r="C84">
            <v>143.45056134180982</v>
          </cell>
          <cell r="D84">
            <v>208.40930610036523</v>
          </cell>
          <cell r="E84">
            <v>160.59245231976195</v>
          </cell>
          <cell r="F84">
            <v>232.76883538482349</v>
          </cell>
          <cell r="G84">
            <v>213.82253483024482</v>
          </cell>
          <cell r="H84">
            <v>244.49749763289597</v>
          </cell>
          <cell r="I84">
            <v>150.66819964831598</v>
          </cell>
          <cell r="J84">
            <v>220.13796834843771</v>
          </cell>
          <cell r="K84">
            <v>183.14757202759367</v>
          </cell>
          <cell r="L84">
            <v>255.32395509265521</v>
          </cell>
          <cell r="M84">
            <v>139.84174218855674</v>
          </cell>
          <cell r="N84">
            <v>137.13512782361693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3">
          <cell r="C83">
            <v>1168.9563750301279</v>
          </cell>
          <cell r="D83">
            <v>0</v>
          </cell>
          <cell r="E83">
            <v>988.18992528320086</v>
          </cell>
          <cell r="F83">
            <v>0</v>
          </cell>
          <cell r="G83">
            <v>1268.3779223909376</v>
          </cell>
          <cell r="H83">
            <v>1199.0841166546156</v>
          </cell>
          <cell r="I83">
            <v>988.18992528320086</v>
          </cell>
          <cell r="J83">
            <v>1039.4070860448301</v>
          </cell>
          <cell r="K83">
            <v>1208.1224391419621</v>
          </cell>
          <cell r="L83">
            <v>1156.9052783803327</v>
          </cell>
          <cell r="M83">
            <v>909.85779705953246</v>
          </cell>
          <cell r="N83">
            <v>900.8194745721861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2">
          <cell r="C82">
            <v>2032.3931623931621</v>
          </cell>
        </row>
        <row r="83">
          <cell r="C83">
            <v>630.55697972500582</v>
          </cell>
          <cell r="D83">
            <v>1032.1137264041017</v>
          </cell>
          <cell r="E83">
            <v>919.22628757865311</v>
          </cell>
          <cell r="F83">
            <v>1254.663248659986</v>
          </cell>
          <cell r="G83">
            <v>1396.5788860405501</v>
          </cell>
          <cell r="H83">
            <v>1344.9731997203451</v>
          </cell>
          <cell r="I83">
            <v>1309.4942903752039</v>
          </cell>
          <cell r="J83">
            <v>951.47984152878121</v>
          </cell>
          <cell r="K83">
            <v>1264.3393148450245</v>
          </cell>
          <cell r="L83">
            <v>1386.9028198555116</v>
          </cell>
          <cell r="M83">
            <v>1228.8604054998837</v>
          </cell>
          <cell r="N83">
            <v>0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3">
          <cell r="C83">
            <v>1266.6880733944954</v>
          </cell>
          <cell r="D83">
            <v>0</v>
          </cell>
          <cell r="E83">
            <v>1297.2844036697247</v>
          </cell>
          <cell r="F83">
            <v>1254.4495412844035</v>
          </cell>
          <cell r="G83">
            <v>2536.4357798165133</v>
          </cell>
          <cell r="H83">
            <v>1006.6192660550458</v>
          </cell>
          <cell r="I83">
            <v>1272.8073394495411</v>
          </cell>
          <cell r="J83">
            <v>1220.7935779816512</v>
          </cell>
          <cell r="K83">
            <v>1272.8073394495411</v>
          </cell>
          <cell r="L83">
            <v>1257.5091743119265</v>
          </cell>
          <cell r="M83">
            <v>1297.2844036697247</v>
          </cell>
          <cell r="N83">
            <v>966.84403669724759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R16" sqref="R16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7" t="s">
        <v>18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0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2" t="s">
        <v>17</v>
      </c>
      <c r="P5" s="75" t="s">
        <v>0</v>
      </c>
      <c r="Q5" s="75" t="s">
        <v>19</v>
      </c>
    </row>
    <row r="6" spans="1:17" s="5" customFormat="1" ht="17.100000000000001" customHeight="1" thickBot="1">
      <c r="A6" s="1"/>
      <c r="B6" s="81"/>
      <c r="C6" s="50" t="s">
        <v>2</v>
      </c>
      <c r="D6" s="51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2" t="s">
        <v>13</v>
      </c>
      <c r="O6" s="83"/>
      <c r="P6" s="76"/>
      <c r="Q6" s="76"/>
    </row>
    <row r="7" spans="1:17" s="5" customFormat="1" ht="17.100000000000001" customHeight="1">
      <c r="A7" s="15">
        <v>2017</v>
      </c>
      <c r="B7" s="19">
        <v>625</v>
      </c>
      <c r="C7" s="62">
        <f>[1]AXARQUIA!F29</f>
        <v>19946.906457156885</v>
      </c>
      <c r="D7" s="14">
        <f>[1]AXARQUIA!G29</f>
        <v>18897.31156395777</v>
      </c>
      <c r="E7" s="14">
        <f>[1]AXARQUIA!H29</f>
        <v>22248.649643997054</v>
      </c>
      <c r="F7" s="14">
        <f>[1]AXARQUIA!I29</f>
        <v>20565.308126687945</v>
      </c>
      <c r="G7" s="14">
        <f>[1]AXARQUIA!J29</f>
        <v>25129.664866191997</v>
      </c>
      <c r="H7" s="14">
        <f>[1]AXARQUIA!K29</f>
        <v>22882.396268107048</v>
      </c>
      <c r="I7" s="14">
        <f>[1]AXARQUIA!L29</f>
        <v>24537.349619445125</v>
      </c>
      <c r="J7" s="14">
        <f>[1]AXARQUIA!M29</f>
        <v>26625.030689909159</v>
      </c>
      <c r="K7" s="14">
        <f>[1]AXARQUIA!N29</f>
        <v>23663.454456174808</v>
      </c>
      <c r="L7" s="14">
        <f>[1]AXARQUIA!O29</f>
        <v>22988.276454701692</v>
      </c>
      <c r="M7" s="14">
        <f>[1]AXARQUIA!P29</f>
        <v>19217.253866928553</v>
      </c>
      <c r="N7" s="63">
        <f>[1]AXARQUIA!Q29</f>
        <v>20078.873066535722</v>
      </c>
      <c r="O7" s="46">
        <f>SUM(C7:N7)</f>
        <v>266780.47507979377</v>
      </c>
      <c r="P7" s="29">
        <f>O7/B7</f>
        <v>426.84876012767006</v>
      </c>
      <c r="Q7" s="30">
        <f>P7/1000</f>
        <v>0.42684876012767003</v>
      </c>
    </row>
    <row r="8" spans="1:17" s="5" customFormat="1" ht="17.100000000000001" customHeight="1">
      <c r="A8" s="60">
        <v>2016</v>
      </c>
      <c r="B8" s="61">
        <v>692</v>
      </c>
      <c r="C8" s="64">
        <f>[2]AXARQUIA!F29</f>
        <v>19043.254286756659</v>
      </c>
      <c r="D8" s="59">
        <f>[2]AXARQUIA!G29</f>
        <v>16042.315456645993</v>
      </c>
      <c r="E8" s="59">
        <f>[2]AXARQUIA!H29</f>
        <v>18471.847257691839</v>
      </c>
      <c r="F8" s="59">
        <f>[2]AXARQUIA!I29</f>
        <v>17253.294418095586</v>
      </c>
      <c r="G8" s="59">
        <f>[2]AXARQUIA!J29</f>
        <v>11289.286148607564</v>
      </c>
      <c r="H8" s="59">
        <f>[2]AXARQUIA!K29</f>
        <v>19158.545542989177</v>
      </c>
      <c r="I8" s="59">
        <f>[2]AXARQUIA!L29</f>
        <v>27395.558798492035</v>
      </c>
      <c r="J8" s="59">
        <f>[2]AXARQUIA!M29</f>
        <v>28342.293566824759</v>
      </c>
      <c r="K8" s="59">
        <f>[2]AXARQUIA!N29</f>
        <v>24184.234464307432</v>
      </c>
      <c r="L8" s="59">
        <f>[2]AXARQUIA!O29</f>
        <v>22540.70290648182</v>
      </c>
      <c r="M8" s="59">
        <f>[2]AXARQUIA!P29</f>
        <v>22355.563662896751</v>
      </c>
      <c r="N8" s="65">
        <f>[2]AXARQUIA!Q29</f>
        <v>22682.081965219506</v>
      </c>
      <c r="O8" s="46">
        <f>SUM(C8:N8)</f>
        <v>248758.97847500909</v>
      </c>
      <c r="P8" s="29">
        <f>O8/B8</f>
        <v>359.47829259394376</v>
      </c>
      <c r="Q8" s="30">
        <f>P8/1000</f>
        <v>0.35947829259394376</v>
      </c>
    </row>
    <row r="9" spans="1:17" s="6" customFormat="1" ht="15" thickBot="1">
      <c r="A9" s="16">
        <v>2015</v>
      </c>
      <c r="B9" s="20">
        <v>667</v>
      </c>
      <c r="C9" s="66">
        <f>[3]AXARQUIA!F29</f>
        <v>17505.425878941645</v>
      </c>
      <c r="D9" s="17">
        <f>[3]AXARQUIA!G29</f>
        <v>15443.262051467924</v>
      </c>
      <c r="E9" s="17">
        <f>[3]AXARQUIA!H29</f>
        <v>19649.78615440377</v>
      </c>
      <c r="F9" s="17">
        <f>[3]AXARQUIA!I29</f>
        <v>17141.182795698925</v>
      </c>
      <c r="G9" s="17">
        <f>[3]AXARQUIA!J29</f>
        <v>18021.974145221699</v>
      </c>
      <c r="H9" s="17">
        <f>[3]AXARQUIA!K29</f>
        <v>19780.333454150055</v>
      </c>
      <c r="I9" s="17">
        <f>[3]AXARQUIA!L29</f>
        <v>22368.715718255407</v>
      </c>
      <c r="J9" s="17">
        <f>[3]AXARQUIA!M29</f>
        <v>21643.452941887157</v>
      </c>
      <c r="K9" s="17">
        <f>[3]AXARQUIA!N29</f>
        <v>18319.331883532683</v>
      </c>
      <c r="L9" s="17">
        <f>[3]AXARQUIA!O29</f>
        <v>22443.659538480126</v>
      </c>
      <c r="M9" s="17">
        <f>[3]AXARQUIA!P29</f>
        <v>16855.912770327413</v>
      </c>
      <c r="N9" s="67">
        <f>[3]AXARQUIA!Q29</f>
        <v>14052.36921589948</v>
      </c>
      <c r="O9" s="47">
        <f>SUM(C9:N9)</f>
        <v>223225.4065482663</v>
      </c>
      <c r="P9" s="27">
        <f>O9/B9</f>
        <v>334.67077443518184</v>
      </c>
      <c r="Q9" s="28">
        <f>P9/1000</f>
        <v>0.33467077443518184</v>
      </c>
    </row>
    <row r="23" ht="15.75" customHeight="1"/>
    <row r="33" spans="2:13">
      <c r="B33" s="78" t="s">
        <v>14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7" sqref="N7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7" t="s">
        <v>20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7.25" customHeight="1"/>
    <row r="4" spans="1:17" ht="17.25" customHeight="1" thickBot="1"/>
    <row r="5" spans="1:17" ht="16.5" customHeight="1">
      <c r="A5" s="5"/>
      <c r="B5" s="86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8" t="s">
        <v>17</v>
      </c>
      <c r="P5" s="84" t="s">
        <v>0</v>
      </c>
      <c r="Q5" s="84" t="s">
        <v>19</v>
      </c>
    </row>
    <row r="6" spans="1:17" ht="17.100000000000001" customHeight="1" thickBot="1">
      <c r="A6" s="5"/>
      <c r="B6" s="87"/>
      <c r="C6" s="56" t="s">
        <v>2</v>
      </c>
      <c r="D6" s="57" t="s">
        <v>3</v>
      </c>
      <c r="E6" s="57" t="s">
        <v>4</v>
      </c>
      <c r="F6" s="57" t="s">
        <v>5</v>
      </c>
      <c r="G6" s="57" t="s">
        <v>6</v>
      </c>
      <c r="H6" s="57" t="s">
        <v>7</v>
      </c>
      <c r="I6" s="57" t="s">
        <v>8</v>
      </c>
      <c r="J6" s="57" t="s">
        <v>9</v>
      </c>
      <c r="K6" s="57" t="s">
        <v>10</v>
      </c>
      <c r="L6" s="57" t="s">
        <v>11</v>
      </c>
      <c r="M6" s="57" t="s">
        <v>12</v>
      </c>
      <c r="N6" s="58" t="s">
        <v>13</v>
      </c>
      <c r="O6" s="89"/>
      <c r="P6" s="85"/>
      <c r="Q6" s="85"/>
    </row>
    <row r="7" spans="1:17" s="13" customFormat="1" ht="17.100000000000001" customHeight="1">
      <c r="A7" s="15">
        <v>2017</v>
      </c>
      <c r="B7" s="19">
        <v>625</v>
      </c>
      <c r="C7" s="62">
        <f>'[4]Por Municipio - 2017'!C84</f>
        <v>282.78888347147733</v>
      </c>
      <c r="D7" s="14">
        <f>'[4]Por Municipio - 2017'!D84</f>
        <v>320.57532910775234</v>
      </c>
      <c r="E7" s="14">
        <f>'[4]Por Municipio - 2017'!E84</f>
        <v>355.92393954168693</v>
      </c>
      <c r="F7" s="14">
        <f>'[4]Por Municipio - 2017'!F84</f>
        <v>209.65382740126768</v>
      </c>
      <c r="G7" s="14">
        <f>'[4]Por Municipio - 2017'!G84</f>
        <v>371.76986835689911</v>
      </c>
      <c r="H7" s="14">
        <f>'[4]Por Municipio - 2017'!H84</f>
        <v>141.39444173573867</v>
      </c>
      <c r="I7" s="14">
        <f>'[4]Por Municipio - 2017'!I84</f>
        <v>444.90492442710877</v>
      </c>
      <c r="J7" s="14">
        <f>'[4]Por Municipio - 2017'!J84</f>
        <v>338.85909312530475</v>
      </c>
      <c r="K7" s="14">
        <f>'[4]Por Municipio - 2017'!K84</f>
        <v>365.67528035104823</v>
      </c>
      <c r="L7" s="14">
        <f>'[4]Por Municipio - 2017'!L84</f>
        <v>393.710385177962</v>
      </c>
      <c r="M7" s="14">
        <f>'[4]Por Municipio - 2017'!M84</f>
        <v>266.94295465626521</v>
      </c>
      <c r="N7" s="63">
        <f>'[4]Por Municipio - 2017'!N84</f>
        <v>282.78888347147733</v>
      </c>
      <c r="O7" s="46">
        <f>SUM(C7:N7)</f>
        <v>3774.9878108239882</v>
      </c>
      <c r="P7" s="31">
        <f>O7/B7</f>
        <v>6.039980497318381</v>
      </c>
      <c r="Q7" s="32">
        <f>P7/1000</f>
        <v>6.0399804973183813E-3</v>
      </c>
    </row>
    <row r="8" spans="1:17" s="13" customFormat="1" ht="17.100000000000001" customHeight="1">
      <c r="A8" s="60">
        <v>2016</v>
      </c>
      <c r="B8" s="61">
        <v>692</v>
      </c>
      <c r="C8" s="64">
        <f>'[5]Por Municipio - 2016'!C84</f>
        <v>169.26482645531564</v>
      </c>
      <c r="D8" s="59">
        <f>'[5]Por Municipio - 2016'!D84</f>
        <v>227.89286690352554</v>
      </c>
      <c r="E8" s="59">
        <f>'[5]Por Municipio - 2016'!E84</f>
        <v>120.21894336030462</v>
      </c>
      <c r="F8" s="59">
        <f>'[5]Por Municipio - 2016'!F84</f>
        <v>517.10613993336506</v>
      </c>
      <c r="G8" s="59">
        <f>'[5]Por Municipio - 2016'!G84</f>
        <v>311.25178486435033</v>
      </c>
      <c r="H8" s="59">
        <f>'[5]Por Municipio - 2016'!H84</f>
        <v>387.00618752974776</v>
      </c>
      <c r="I8" s="59">
        <f>'[5]Por Municipio - 2016'!I84</f>
        <v>578.03902903379344</v>
      </c>
      <c r="J8" s="59">
        <f>'[5]Por Municipio - 2016'!J84</f>
        <v>444.64540694907186</v>
      </c>
      <c r="K8" s="59">
        <f>'[5]Por Municipio - 2016'!K84</f>
        <v>270.08091385054735</v>
      </c>
      <c r="L8" s="59">
        <f>'[5]Por Municipio - 2016'!L84</f>
        <v>419.94288434079004</v>
      </c>
      <c r="M8" s="59">
        <f>'[5]Por Municipio - 2016'!M84</f>
        <v>314.54545454545456</v>
      </c>
      <c r="N8" s="65">
        <f>'[5]Por Municipio - 2016'!N84</f>
        <v>502.28462636839606</v>
      </c>
      <c r="O8" s="46">
        <f>SUM(C8:N8)</f>
        <v>4262.2790641346619</v>
      </c>
      <c r="P8" s="31">
        <f>O8/B8</f>
        <v>6.1593628094431532</v>
      </c>
      <c r="Q8" s="32">
        <f>P8/1000</f>
        <v>6.159362809443153E-3</v>
      </c>
    </row>
    <row r="9" spans="1:17" s="7" customFormat="1" ht="15" thickBot="1">
      <c r="A9" s="16">
        <v>2015</v>
      </c>
      <c r="B9" s="20">
        <v>667</v>
      </c>
      <c r="C9" s="66">
        <f>'[6]Por Municipio - 2015'!C84</f>
        <v>143.45056134180982</v>
      </c>
      <c r="D9" s="17">
        <f>'[6]Por Municipio - 2015'!D84</f>
        <v>208.40930610036523</v>
      </c>
      <c r="E9" s="17">
        <f>'[6]Por Municipio - 2015'!E84</f>
        <v>160.59245231976195</v>
      </c>
      <c r="F9" s="17">
        <f>'[6]Por Municipio - 2015'!F84</f>
        <v>232.76883538482349</v>
      </c>
      <c r="G9" s="17">
        <f>'[6]Por Municipio - 2015'!G84</f>
        <v>213.82253483024482</v>
      </c>
      <c r="H9" s="17">
        <f>'[6]Por Municipio - 2015'!H84</f>
        <v>244.49749763289597</v>
      </c>
      <c r="I9" s="17">
        <f>'[6]Por Municipio - 2015'!I84</f>
        <v>150.66819964831598</v>
      </c>
      <c r="J9" s="17">
        <f>'[6]Por Municipio - 2015'!J84</f>
        <v>220.13796834843771</v>
      </c>
      <c r="K9" s="17">
        <f>'[6]Por Municipio - 2015'!K84</f>
        <v>183.14757202759367</v>
      </c>
      <c r="L9" s="17">
        <f>'[6]Por Municipio - 2015'!L84</f>
        <v>255.32395509265521</v>
      </c>
      <c r="M9" s="17">
        <f>'[6]Por Municipio - 2015'!M84</f>
        <v>139.84174218855674</v>
      </c>
      <c r="N9" s="67">
        <f>'[6]Por Municipio - 2015'!N84</f>
        <v>137.13512782361693</v>
      </c>
      <c r="O9" s="47">
        <f>SUM(C9:N9)</f>
        <v>2289.7957527390781</v>
      </c>
      <c r="P9" s="33">
        <f>O9/B9</f>
        <v>3.4329771405383478</v>
      </c>
      <c r="Q9" s="34">
        <f>P9/1000</f>
        <v>3.4329771405383477E-3</v>
      </c>
    </row>
    <row r="32" spans="2:14">
      <c r="B32" s="78" t="s">
        <v>15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N7" sqref="N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7" t="s">
        <v>21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A5" s="5"/>
      <c r="B5" s="92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94" t="s">
        <v>17</v>
      </c>
      <c r="P5" s="90" t="s">
        <v>0</v>
      </c>
      <c r="Q5" s="90" t="s">
        <v>19</v>
      </c>
    </row>
    <row r="6" spans="1:17" ht="17.100000000000001" customHeight="1" thickBot="1">
      <c r="A6" s="5"/>
      <c r="B6" s="93"/>
      <c r="C6" s="53" t="s">
        <v>2</v>
      </c>
      <c r="D6" s="54" t="s">
        <v>3</v>
      </c>
      <c r="E6" s="54" t="s">
        <v>4</v>
      </c>
      <c r="F6" s="54" t="s">
        <v>5</v>
      </c>
      <c r="G6" s="54" t="s">
        <v>6</v>
      </c>
      <c r="H6" s="54" t="s">
        <v>7</v>
      </c>
      <c r="I6" s="54" t="s">
        <v>8</v>
      </c>
      <c r="J6" s="54" t="s">
        <v>9</v>
      </c>
      <c r="K6" s="54" t="s">
        <v>10</v>
      </c>
      <c r="L6" s="54" t="s">
        <v>11</v>
      </c>
      <c r="M6" s="54" t="s">
        <v>12</v>
      </c>
      <c r="N6" s="55" t="s">
        <v>13</v>
      </c>
      <c r="O6" s="95"/>
      <c r="P6" s="91"/>
      <c r="Q6" s="91"/>
    </row>
    <row r="7" spans="1:17" s="13" customFormat="1" ht="17.100000000000001" customHeight="1">
      <c r="A7" s="15">
        <v>2017</v>
      </c>
      <c r="B7" s="19">
        <v>625</v>
      </c>
      <c r="C7" s="62">
        <f>'[7]VIDRIO POR MUNICIPIOS'!C83</f>
        <v>1168.9563750301279</v>
      </c>
      <c r="D7" s="14">
        <f>'[7]VIDRIO POR MUNICIPIOS'!D83</f>
        <v>0</v>
      </c>
      <c r="E7" s="14">
        <f>'[7]VIDRIO POR MUNICIPIOS'!E83</f>
        <v>988.18992528320086</v>
      </c>
      <c r="F7" s="14">
        <f>'[7]VIDRIO POR MUNICIPIOS'!F83</f>
        <v>0</v>
      </c>
      <c r="G7" s="14">
        <f>'[7]VIDRIO POR MUNICIPIOS'!G83</f>
        <v>1268.3779223909376</v>
      </c>
      <c r="H7" s="14">
        <f>'[7]VIDRIO POR MUNICIPIOS'!H83</f>
        <v>1199.0841166546156</v>
      </c>
      <c r="I7" s="14">
        <f>'[7]VIDRIO POR MUNICIPIOS'!I83</f>
        <v>988.18992528320086</v>
      </c>
      <c r="J7" s="14">
        <f>'[7]VIDRIO POR MUNICIPIOS'!J83</f>
        <v>1039.4070860448301</v>
      </c>
      <c r="K7" s="14">
        <f>'[7]VIDRIO POR MUNICIPIOS'!K83</f>
        <v>1208.1224391419621</v>
      </c>
      <c r="L7" s="14">
        <f>'[7]VIDRIO POR MUNICIPIOS'!L83</f>
        <v>1156.9052783803327</v>
      </c>
      <c r="M7" s="14">
        <f>'[7]VIDRIO POR MUNICIPIOS'!M83</f>
        <v>909.85779705953246</v>
      </c>
      <c r="N7" s="63">
        <f>'[7]VIDRIO POR MUNICIPIOS'!N83</f>
        <v>900.8194745721861</v>
      </c>
      <c r="O7" s="46">
        <f>SUM(C7:N7)</f>
        <v>10827.910339840926</v>
      </c>
      <c r="P7" s="35">
        <f>O7/B7</f>
        <v>17.324656543745483</v>
      </c>
      <c r="Q7" s="36">
        <f>P7/1000</f>
        <v>1.7324656543745483E-2</v>
      </c>
    </row>
    <row r="8" spans="1:17" s="13" customFormat="1" ht="17.100000000000001" customHeight="1">
      <c r="A8" s="60">
        <v>2016</v>
      </c>
      <c r="B8" s="61">
        <v>692</v>
      </c>
      <c r="C8" s="64">
        <f>'[8]VIDRIO POR MUNICIPIOS'!C83</f>
        <v>630.55697972500582</v>
      </c>
      <c r="D8" s="59">
        <f>'[8]VIDRIO POR MUNICIPIOS'!D83</f>
        <v>1032.1137264041017</v>
      </c>
      <c r="E8" s="59">
        <f>'[8]VIDRIO POR MUNICIPIOS'!E83</f>
        <v>919.22628757865311</v>
      </c>
      <c r="F8" s="59">
        <f>'[8]VIDRIO POR MUNICIPIOS'!F83</f>
        <v>1254.663248659986</v>
      </c>
      <c r="G8" s="59">
        <f>'[8]VIDRIO POR MUNICIPIOS'!G83</f>
        <v>1396.5788860405501</v>
      </c>
      <c r="H8" s="59">
        <f>'[8]VIDRIO POR MUNICIPIOS'!H83</f>
        <v>1344.9731997203451</v>
      </c>
      <c r="I8" s="59">
        <f>'[8]VIDRIO POR MUNICIPIOS'!I83</f>
        <v>1309.4942903752039</v>
      </c>
      <c r="J8" s="59">
        <f>'[8]VIDRIO POR MUNICIPIOS'!J83</f>
        <v>951.47984152878121</v>
      </c>
      <c r="K8" s="59">
        <f>'[8]VIDRIO POR MUNICIPIOS'!K83</f>
        <v>1264.3393148450245</v>
      </c>
      <c r="L8" s="59">
        <f>'[8]VIDRIO POR MUNICIPIOS'!L83</f>
        <v>1386.9028198555116</v>
      </c>
      <c r="M8" s="59">
        <f>'[8]VIDRIO POR MUNICIPIOS'!M83</f>
        <v>1228.8604054998837</v>
      </c>
      <c r="N8" s="65">
        <f>'[8]VIDRIO POR MUNICIPIOS'!N83</f>
        <v>0</v>
      </c>
      <c r="O8" s="46">
        <f>SUM(C8:N8)</f>
        <v>12719.189000233046</v>
      </c>
      <c r="P8" s="35">
        <f>O8/B8</f>
        <v>18.380330925192261</v>
      </c>
      <c r="Q8" s="36">
        <f>P8/1000</f>
        <v>1.838033092519226E-2</v>
      </c>
    </row>
    <row r="9" spans="1:17" s="4" customFormat="1" ht="15" thickBot="1">
      <c r="A9" s="16">
        <v>2015</v>
      </c>
      <c r="B9" s="20">
        <v>667</v>
      </c>
      <c r="C9" s="66">
        <f>'[9]VIDRIO POR MUNICIPIOS'!C83</f>
        <v>1266.6880733944954</v>
      </c>
      <c r="D9" s="17">
        <f>'[9]VIDRIO POR MUNICIPIOS'!D83</f>
        <v>0</v>
      </c>
      <c r="E9" s="17">
        <f>'[9]VIDRIO POR MUNICIPIOS'!E83</f>
        <v>1297.2844036697247</v>
      </c>
      <c r="F9" s="17">
        <f>'[9]VIDRIO POR MUNICIPIOS'!F83</f>
        <v>1254.4495412844035</v>
      </c>
      <c r="G9" s="17">
        <f>'[9]VIDRIO POR MUNICIPIOS'!G83</f>
        <v>2536.4357798165133</v>
      </c>
      <c r="H9" s="17">
        <f>'[9]VIDRIO POR MUNICIPIOS'!H83</f>
        <v>1006.6192660550458</v>
      </c>
      <c r="I9" s="17">
        <f>'[9]VIDRIO POR MUNICIPIOS'!I83</f>
        <v>1272.8073394495411</v>
      </c>
      <c r="J9" s="17">
        <f>'[9]VIDRIO POR MUNICIPIOS'!J83</f>
        <v>1220.7935779816512</v>
      </c>
      <c r="K9" s="17">
        <f>'[9]VIDRIO POR MUNICIPIOS'!K83</f>
        <v>1272.8073394495411</v>
      </c>
      <c r="L9" s="17">
        <f>'[9]VIDRIO POR MUNICIPIOS'!L83</f>
        <v>1257.5091743119265</v>
      </c>
      <c r="M9" s="17">
        <f>'[9]VIDRIO POR MUNICIPIOS'!M83</f>
        <v>1297.2844036697247</v>
      </c>
      <c r="N9" s="67">
        <f>'[9]VIDRIO POR MUNICIPIOS'!N83</f>
        <v>966.84403669724759</v>
      </c>
      <c r="O9" s="47">
        <f>SUM(C9:N9)</f>
        <v>14649.522935779814</v>
      </c>
      <c r="P9" s="37">
        <f>O9/B9</f>
        <v>21.963302752293576</v>
      </c>
      <c r="Q9" s="38">
        <f>P9/1000</f>
        <v>2.1963302752293575E-2</v>
      </c>
    </row>
    <row r="34" spans="2:13">
      <c r="B34" s="78" t="s">
        <v>15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R25" sqref="R25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7" t="s">
        <v>22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B5" s="102" t="s">
        <v>1</v>
      </c>
      <c r="C5" s="104" t="s">
        <v>16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8" t="s">
        <v>17</v>
      </c>
      <c r="P5" s="100" t="s">
        <v>0</v>
      </c>
      <c r="Q5" s="96" t="s">
        <v>19</v>
      </c>
    </row>
    <row r="6" spans="1:17" ht="17.100000000000001" customHeight="1" thickBot="1">
      <c r="B6" s="103"/>
      <c r="C6" s="23" t="s">
        <v>2</v>
      </c>
      <c r="D6" s="24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25" t="s">
        <v>11</v>
      </c>
      <c r="M6" s="25" t="s">
        <v>12</v>
      </c>
      <c r="N6" s="24" t="s">
        <v>13</v>
      </c>
      <c r="O6" s="99"/>
      <c r="P6" s="101"/>
      <c r="Q6" s="97"/>
    </row>
    <row r="7" spans="1:17" ht="17.100000000000001" customHeight="1">
      <c r="A7" s="22">
        <v>2017</v>
      </c>
      <c r="B7" s="70">
        <v>625</v>
      </c>
      <c r="C7" s="72">
        <f>'[10]1.2'!E$77</f>
        <v>241.79104477611941</v>
      </c>
      <c r="D7" s="72">
        <f>'[10]1.2'!F$77</f>
        <v>230.59701492537312</v>
      </c>
      <c r="E7" s="105">
        <f>'[10]1.2'!G$77</f>
        <v>221.19402985074626</v>
      </c>
      <c r="F7" s="105">
        <f>'[10]1.2'!H$77</f>
        <v>279.40298507462688</v>
      </c>
      <c r="G7" s="105">
        <f>'[10]1.2'!I$77</f>
        <v>299.55223880597015</v>
      </c>
      <c r="H7" s="105">
        <f>'[10]1.2'!J$77</f>
        <v>320.59701492537312</v>
      </c>
      <c r="I7" s="105">
        <f>'[10]1.2'!K$77</f>
        <v>369.40298507462688</v>
      </c>
      <c r="J7" s="105">
        <f>'[10]1.2'!L$77</f>
        <v>313.43283582089555</v>
      </c>
      <c r="K7" s="105">
        <f>'[10]1.2'!M$77</f>
        <v>296.41791044776119</v>
      </c>
      <c r="L7" s="105">
        <f>'[10]1.2'!N$77</f>
        <v>225.42857142857144</v>
      </c>
      <c r="M7" s="105">
        <f>'[10]1.2'!O$77</f>
        <v>171.42857142857142</v>
      </c>
      <c r="N7" s="106">
        <f>'[10]1.2'!P$77</f>
        <v>243.13432835820896</v>
      </c>
      <c r="O7" s="48">
        <f>SUM(C7:N7)</f>
        <v>3212.3795309168449</v>
      </c>
      <c r="P7" s="45">
        <f>O7/B7</f>
        <v>5.1398072494669522</v>
      </c>
      <c r="Q7" s="40">
        <f>P7/1000</f>
        <v>5.139807249466952E-3</v>
      </c>
    </row>
    <row r="8" spans="1:17" ht="17.100000000000001" customHeight="1">
      <c r="A8" s="68">
        <v>2016</v>
      </c>
      <c r="B8" s="21">
        <v>692</v>
      </c>
      <c r="C8" s="73">
        <v>220</v>
      </c>
      <c r="D8" s="39">
        <v>180</v>
      </c>
      <c r="E8" s="39">
        <v>321</v>
      </c>
      <c r="F8" s="39">
        <v>212</v>
      </c>
      <c r="G8" s="39">
        <v>356</v>
      </c>
      <c r="H8" s="39">
        <v>306</v>
      </c>
      <c r="I8" s="39">
        <v>180</v>
      </c>
      <c r="J8" s="39">
        <v>399</v>
      </c>
      <c r="K8" s="39">
        <v>347</v>
      </c>
      <c r="L8" s="39">
        <v>240</v>
      </c>
      <c r="M8" s="39">
        <v>270</v>
      </c>
      <c r="N8" s="74">
        <v>234</v>
      </c>
      <c r="O8" s="48">
        <f>SUM(C8:N8)</f>
        <v>3265</v>
      </c>
      <c r="P8" s="45">
        <f>O8/B8</f>
        <v>4.7182080924855487</v>
      </c>
      <c r="Q8" s="40">
        <f>P8/1000</f>
        <v>4.7182080924855485E-3</v>
      </c>
    </row>
    <row r="9" spans="1:17" s="4" customFormat="1" ht="15" thickBot="1">
      <c r="A9" s="69">
        <v>2015</v>
      </c>
      <c r="B9" s="71">
        <v>667</v>
      </c>
      <c r="C9" s="41">
        <v>178</v>
      </c>
      <c r="D9" s="42">
        <v>206</v>
      </c>
      <c r="E9" s="42">
        <v>183</v>
      </c>
      <c r="F9" s="42">
        <v>285</v>
      </c>
      <c r="G9" s="42">
        <v>274</v>
      </c>
      <c r="H9" s="42">
        <v>270</v>
      </c>
      <c r="I9" s="42">
        <v>352</v>
      </c>
      <c r="J9" s="42">
        <v>298</v>
      </c>
      <c r="K9" s="42">
        <v>296</v>
      </c>
      <c r="L9" s="42">
        <v>231</v>
      </c>
      <c r="M9" s="42">
        <v>254</v>
      </c>
      <c r="N9" s="43">
        <v>343</v>
      </c>
      <c r="O9" s="49">
        <f>SUM(C9:N9)</f>
        <v>3170</v>
      </c>
      <c r="P9" s="44">
        <f>O9/B9</f>
        <v>4.7526236881559223</v>
      </c>
      <c r="Q9" s="26">
        <f>P9/1000</f>
        <v>4.7526236881559221E-3</v>
      </c>
    </row>
    <row r="12" spans="1:17">
      <c r="H12" s="11"/>
    </row>
    <row r="33" spans="2:10">
      <c r="B33" s="78" t="s">
        <v>15</v>
      </c>
      <c r="C33" s="78"/>
      <c r="D33" s="78"/>
      <c r="E33" s="78"/>
      <c r="F33" s="78"/>
      <c r="G33" s="78"/>
      <c r="H33" s="78"/>
      <c r="I33" s="78"/>
      <c r="J33" s="78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