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N7" i="3"/>
  <c r="L7" i="2"/>
  <c r="M7"/>
  <c r="N7"/>
  <c r="M7" i="1"/>
  <c r="N7"/>
  <c r="D7" i="3"/>
  <c r="E7"/>
  <c r="F7"/>
  <c r="G7"/>
  <c r="H7"/>
  <c r="I7"/>
  <c r="J7"/>
  <c r="K7"/>
  <c r="L7"/>
  <c r="M7"/>
  <c r="C7"/>
  <c r="D7" i="2"/>
  <c r="E7"/>
  <c r="F7"/>
  <c r="G7"/>
  <c r="H7"/>
  <c r="I7"/>
  <c r="J7"/>
  <c r="K7"/>
  <c r="C7"/>
  <c r="D7" i="1"/>
  <c r="E7"/>
  <c r="F7"/>
  <c r="G7"/>
  <c r="H7"/>
  <c r="I7"/>
  <c r="J7"/>
  <c r="K7"/>
  <c r="L7"/>
  <c r="C7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8" i="4"/>
  <c r="P8" s="1"/>
  <c r="Q8" s="1"/>
  <c r="O9"/>
  <c r="P9" s="1"/>
  <c r="Q9" s="1"/>
  <c r="O7" i="3" l="1"/>
  <c r="P7" s="1"/>
  <c r="Q7" s="1"/>
  <c r="O7" i="2"/>
  <c r="P7" s="1"/>
  <c r="Q7" s="1"/>
  <c r="O7" i="1"/>
  <c r="P7" s="1"/>
  <c r="Q7" s="1"/>
  <c r="O9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<sst xmlns="http://schemas.openxmlformats.org/spreadsheetml/2006/main" count="76" uniqueCount="23">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</sst>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9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0" xfId="0" applyNumberFormat="1" applyFont="1" applyFill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7" xfId="0" applyNumberFormat="1" applyFont="1" applyFill="1" applyBorder="1" applyAlignment="1">
      <alignment horizontal="center" vertical="center"/>
    </xf>
    <xf numFmtId="164" fontId="23" fillId="4" borderId="7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center" vertical="center"/>
    </xf>
    <xf numFmtId="164" fontId="23" fillId="5" borderId="7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7" xfId="0" applyNumberFormat="1" applyFont="1" applyFill="1" applyBorder="1" applyAlignment="1">
      <alignment horizontal="center" vertical="center"/>
    </xf>
    <xf numFmtId="164" fontId="23" fillId="7" borderId="7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164" fontId="23" fillId="8" borderId="7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center" vertical="center"/>
    </xf>
    <xf numFmtId="4" fontId="5" fillId="8" borderId="7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20" fillId="0" borderId="19" xfId="1" applyNumberFormat="1" applyFont="1" applyFill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1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42588.112266112264</c:v>
                </c:pt>
                <c:pt idx="1">
                  <c:v>36190.016632016632</c:v>
                </c:pt>
                <c:pt idx="2">
                  <c:v>42773.076923076922</c:v>
                </c:pt>
                <c:pt idx="3">
                  <c:v>35761.234927234924</c:v>
                </c:pt>
                <c:pt idx="4">
                  <c:v>48271.571725571725</c:v>
                </c:pt>
                <c:pt idx="5">
                  <c:v>41541.380457380459</c:v>
                </c:pt>
                <c:pt idx="6">
                  <c:v>43794.586278586277</c:v>
                </c:pt>
                <c:pt idx="7">
                  <c:v>57986.41995841996</c:v>
                </c:pt>
                <c:pt idx="8">
                  <c:v>43962.735966735963</c:v>
                </c:pt>
                <c:pt idx="9">
                  <c:v>44357.887733887736</c:v>
                </c:pt>
                <c:pt idx="10">
                  <c:v>36803.762993762997</c:v>
                </c:pt>
                <c:pt idx="11">
                  <c:v>46644.723492723489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44515.731030228257</c:v>
                </c:pt>
                <c:pt idx="1">
                  <c:v>33483.923504009872</c:v>
                </c:pt>
                <c:pt idx="2">
                  <c:v>38056.903146206045</c:v>
                </c:pt>
                <c:pt idx="3">
                  <c:v>38562.763726095</c:v>
                </c:pt>
                <c:pt idx="4">
                  <c:v>41504.848858729179</c:v>
                </c:pt>
                <c:pt idx="5">
                  <c:v>48728.537939543494</c:v>
                </c:pt>
                <c:pt idx="6">
                  <c:v>45171.326341764347</c:v>
                </c:pt>
                <c:pt idx="7">
                  <c:v>57919.012954966071</c:v>
                </c:pt>
                <c:pt idx="8">
                  <c:v>42577.273288093769</c:v>
                </c:pt>
                <c:pt idx="9">
                  <c:v>44989.216533004321</c:v>
                </c:pt>
                <c:pt idx="10">
                  <c:v>43350.228254164096</c:v>
                </c:pt>
                <c:pt idx="11">
                  <c:v>48453.349784083897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35594.926617140787</c:v>
                </c:pt>
                <c:pt idx="1">
                  <c:v>30490.559884036964</c:v>
                </c:pt>
                <c:pt idx="2">
                  <c:v>39446.403333937305</c:v>
                </c:pt>
                <c:pt idx="3">
                  <c:v>36794.27432505889</c:v>
                </c:pt>
                <c:pt idx="4">
                  <c:v>36733.593042217792</c:v>
                </c:pt>
                <c:pt idx="5">
                  <c:v>31090.233737996015</c:v>
                </c:pt>
                <c:pt idx="6">
                  <c:v>40292.371806486684</c:v>
                </c:pt>
                <c:pt idx="7">
                  <c:v>41909.349519840551</c:v>
                </c:pt>
                <c:pt idx="8">
                  <c:v>37961.496647943466</c:v>
                </c:pt>
                <c:pt idx="9">
                  <c:v>38222.069215437579</c:v>
                </c:pt>
                <c:pt idx="10">
                  <c:v>37583.131001993112</c:v>
                </c:pt>
                <c:pt idx="11">
                  <c:v>35923.319441927888</c:v>
                </c:pt>
              </c:numCache>
            </c:numRef>
          </c:val>
        </c:ser>
        <c:marker val="1"/>
        <c:axId val="81571200"/>
        <c:axId val="81573376"/>
      </c:lineChart>
      <c:catAx>
        <c:axId val="815712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73376"/>
        <c:crossesAt val="0"/>
        <c:auto val="1"/>
        <c:lblAlgn val="ctr"/>
        <c:lblOffset val="100"/>
      </c:catAx>
      <c:valAx>
        <c:axId val="815733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7120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861"/>
          <c:w val="0.50600530338480743"/>
          <c:h val="0.11075987390302421"/>
        </c:manualLayout>
      </c:layout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854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575.0126390293226</c:v>
                </c:pt>
                <c:pt idx="1">
                  <c:v>577.56825075834172</c:v>
                </c:pt>
                <c:pt idx="2">
                  <c:v>807.57330637007078</c:v>
                </c:pt>
                <c:pt idx="3">
                  <c:v>513.67795753286157</c:v>
                </c:pt>
                <c:pt idx="4">
                  <c:v>1466.9211324570274</c:v>
                </c:pt>
                <c:pt idx="5">
                  <c:v>544.34529828109203</c:v>
                </c:pt>
                <c:pt idx="6">
                  <c:v>1001.7997977755308</c:v>
                </c:pt>
                <c:pt idx="7">
                  <c:v>1819.5955510616784</c:v>
                </c:pt>
                <c:pt idx="8">
                  <c:v>718.12689585439841</c:v>
                </c:pt>
                <c:pt idx="9">
                  <c:v>950.68756319514659</c:v>
                </c:pt>
                <c:pt idx="10">
                  <c:v>1599.8129423660264</c:v>
                </c:pt>
                <c:pt idx="11">
                  <c:v>1152.5808897876643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485.14702630997124</c:v>
                </c:pt>
                <c:pt idx="1">
                  <c:v>306.75215564890556</c:v>
                </c:pt>
                <c:pt idx="2">
                  <c:v>764.38394743018068</c:v>
                </c:pt>
                <c:pt idx="3">
                  <c:v>859.06594696080731</c:v>
                </c:pt>
                <c:pt idx="4">
                  <c:v>556.54541187514667</c:v>
                </c:pt>
                <c:pt idx="5">
                  <c:v>856.75662989908471</c:v>
                </c:pt>
                <c:pt idx="6">
                  <c:v>572.71063130720484</c:v>
                </c:pt>
                <c:pt idx="7">
                  <c:v>581.94789955409522</c:v>
                </c:pt>
                <c:pt idx="8">
                  <c:v>856.75662989908471</c:v>
                </c:pt>
                <c:pt idx="9">
                  <c:v>840.59141046702655</c:v>
                </c:pt>
                <c:pt idx="10">
                  <c:v>658.15536259094108</c:v>
                </c:pt>
                <c:pt idx="11">
                  <c:v>337.16029101149962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563.84471981576928</c:v>
                </c:pt>
                <c:pt idx="1">
                  <c:v>434.2252439960522</c:v>
                </c:pt>
                <c:pt idx="2">
                  <c:v>792.8391270972694</c:v>
                </c:pt>
                <c:pt idx="3">
                  <c:v>412.62199802609933</c:v>
                </c:pt>
                <c:pt idx="4">
                  <c:v>684.82289724750524</c:v>
                </c:pt>
                <c:pt idx="5">
                  <c:v>620.0131593376467</c:v>
                </c:pt>
                <c:pt idx="6">
                  <c:v>661.05932668055709</c:v>
                </c:pt>
                <c:pt idx="7">
                  <c:v>915.97762912600058</c:v>
                </c:pt>
                <c:pt idx="8">
                  <c:v>302.44544357933984</c:v>
                </c:pt>
                <c:pt idx="9">
                  <c:v>674.02127426252878</c:v>
                </c:pt>
                <c:pt idx="10">
                  <c:v>710.74679241144861</c:v>
                </c:pt>
                <c:pt idx="11">
                  <c:v>740.99133676938254</c:v>
                </c:pt>
              </c:numCache>
            </c:numRef>
          </c:val>
        </c:ser>
        <c:marker val="1"/>
        <c:axId val="81575296"/>
        <c:axId val="81605760"/>
      </c:lineChart>
      <c:catAx>
        <c:axId val="8157529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05760"/>
        <c:crossesAt val="0"/>
        <c:auto val="1"/>
        <c:lblAlgn val="ctr"/>
        <c:lblOffset val="100"/>
      </c:catAx>
      <c:valAx>
        <c:axId val="816057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7529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227"/>
          <c:w val="0.5283082077051926"/>
          <c:h val="0.12522118328958878"/>
        </c:manualLayout>
      </c:layout>
    </c:legend>
    <c:plotVisOnly val="1"/>
  </c:chart>
  <c:printSettings>
    <c:headerFooter/>
    <c:pageMargins b="0.75000000000000777" l="0.70000000000000062" r="0.70000000000000062" t="0.7500000000000077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508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728.4885764499121</c:v>
                </c:pt>
                <c:pt idx="1">
                  <c:v>515.27240773286462</c:v>
                </c:pt>
                <c:pt idx="2">
                  <c:v>846.94200351493839</c:v>
                </c:pt>
                <c:pt idx="3">
                  <c:v>903.20738137082594</c:v>
                </c:pt>
                <c:pt idx="4">
                  <c:v>1190.4569420035148</c:v>
                </c:pt>
                <c:pt idx="5">
                  <c:v>1024.6221441124778</c:v>
                </c:pt>
                <c:pt idx="6">
                  <c:v>995.00878734622131</c:v>
                </c:pt>
                <c:pt idx="7">
                  <c:v>941.70474516695947</c:v>
                </c:pt>
                <c:pt idx="8">
                  <c:v>1196.3796133567662</c:v>
                </c:pt>
                <c:pt idx="9">
                  <c:v>1143.0755711775043</c:v>
                </c:pt>
                <c:pt idx="10">
                  <c:v>1225.9929701230228</c:v>
                </c:pt>
                <c:pt idx="11">
                  <c:v>728.4885764499121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732.39929947460587</c:v>
                </c:pt>
                <c:pt idx="1">
                  <c:v>867.39054290718036</c:v>
                </c:pt>
                <c:pt idx="2">
                  <c:v>680.70052539404548</c:v>
                </c:pt>
                <c:pt idx="3">
                  <c:v>1079.9299474605953</c:v>
                </c:pt>
                <c:pt idx="4">
                  <c:v>741.01576182136591</c:v>
                </c:pt>
                <c:pt idx="5">
                  <c:v>1200.5604203152363</c:v>
                </c:pt>
                <c:pt idx="6">
                  <c:v>763.99299474605948</c:v>
                </c:pt>
                <c:pt idx="7">
                  <c:v>982.27670753064785</c:v>
                </c:pt>
                <c:pt idx="8">
                  <c:v>0</c:v>
                </c:pt>
                <c:pt idx="9">
                  <c:v>1657.2329246935201</c:v>
                </c:pt>
                <c:pt idx="10">
                  <c:v>723.78283712784582</c:v>
                </c:pt>
                <c:pt idx="11">
                  <c:v>967.91593695271445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651.16916859122398</c:v>
                </c:pt>
                <c:pt idx="1">
                  <c:v>1060.6379907621247</c:v>
                </c:pt>
                <c:pt idx="2">
                  <c:v>1581.0046189376442</c:v>
                </c:pt>
                <c:pt idx="3">
                  <c:v>966.80138568129325</c:v>
                </c:pt>
                <c:pt idx="4">
                  <c:v>1575.3175519630483</c:v>
                </c:pt>
                <c:pt idx="5">
                  <c:v>944.05311778290979</c:v>
                </c:pt>
                <c:pt idx="6">
                  <c:v>1862.5144341801383</c:v>
                </c:pt>
                <c:pt idx="7">
                  <c:v>1026.5155889145497</c:v>
                </c:pt>
                <c:pt idx="8">
                  <c:v>909.93071593533477</c:v>
                </c:pt>
                <c:pt idx="9">
                  <c:v>1174.3793302540414</c:v>
                </c:pt>
                <c:pt idx="10">
                  <c:v>835.99884526558878</c:v>
                </c:pt>
                <c:pt idx="11">
                  <c:v>440.7476905311778</c:v>
                </c:pt>
              </c:numCache>
            </c:numRef>
          </c:val>
        </c:ser>
        <c:marker val="1"/>
        <c:axId val="81742848"/>
        <c:axId val="81785600"/>
      </c:lineChart>
      <c:catAx>
        <c:axId val="8174284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85600"/>
        <c:crossesAt val="0"/>
        <c:auto val="1"/>
        <c:lblAlgn val="ctr"/>
        <c:lblOffset val="100"/>
      </c:catAx>
      <c:valAx>
        <c:axId val="817856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4284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309581909874746"/>
          <c:h val="0.13048372504573288"/>
        </c:manualLayout>
      </c:layout>
    </c:legend>
    <c:plotVisOnly val="1"/>
  </c:chart>
  <c:printSettings>
    <c:headerFooter/>
    <c:pageMargins b="0.75000000000000777" l="0.70000000000000062" r="0.70000000000000062" t="0.7500000000000077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504.61538461538464</c:v>
                </c:pt>
                <c:pt idx="1">
                  <c:v>978.46153846153845</c:v>
                </c:pt>
                <c:pt idx="2">
                  <c:v>486.15384615384619</c:v>
                </c:pt>
                <c:pt idx="3">
                  <c:v>424.61538461538464</c:v>
                </c:pt>
                <c:pt idx="4">
                  <c:v>452.30769230769238</c:v>
                </c:pt>
                <c:pt idx="5">
                  <c:v>636.92307692307691</c:v>
                </c:pt>
                <c:pt idx="6">
                  <c:v>561.53846153846155</c:v>
                </c:pt>
                <c:pt idx="7">
                  <c:v>541.53846153846155</c:v>
                </c:pt>
                <c:pt idx="8">
                  <c:v>684.61538461538453</c:v>
                </c:pt>
                <c:pt idx="9">
                  <c:v>606.15384615384619</c:v>
                </c:pt>
                <c:pt idx="10">
                  <c:v>715.38461538461536</c:v>
                </c:pt>
                <c:pt idx="11">
                  <c:v>536.92307692307691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663</c:v>
                </c:pt>
                <c:pt idx="1">
                  <c:v>505</c:v>
                </c:pt>
                <c:pt idx="2">
                  <c:v>465</c:v>
                </c:pt>
                <c:pt idx="3">
                  <c:v>409</c:v>
                </c:pt>
                <c:pt idx="4">
                  <c:v>625</c:v>
                </c:pt>
                <c:pt idx="5">
                  <c:v>372</c:v>
                </c:pt>
                <c:pt idx="6">
                  <c:v>378</c:v>
                </c:pt>
                <c:pt idx="7">
                  <c:v>800</c:v>
                </c:pt>
                <c:pt idx="8">
                  <c:v>560</c:v>
                </c:pt>
                <c:pt idx="9">
                  <c:v>440</c:v>
                </c:pt>
                <c:pt idx="10">
                  <c:v>455</c:v>
                </c:pt>
                <c:pt idx="11">
                  <c:v>434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432</c:v>
                </c:pt>
                <c:pt idx="1">
                  <c:v>1012</c:v>
                </c:pt>
                <c:pt idx="2">
                  <c:v>615</c:v>
                </c:pt>
                <c:pt idx="3">
                  <c:v>458</c:v>
                </c:pt>
                <c:pt idx="4">
                  <c:v>658</c:v>
                </c:pt>
                <c:pt idx="5">
                  <c:v>702</c:v>
                </c:pt>
                <c:pt idx="6">
                  <c:v>520</c:v>
                </c:pt>
                <c:pt idx="7">
                  <c:v>723</c:v>
                </c:pt>
                <c:pt idx="8">
                  <c:v>652</c:v>
                </c:pt>
                <c:pt idx="9">
                  <c:v>594</c:v>
                </c:pt>
                <c:pt idx="10">
                  <c:v>523</c:v>
                </c:pt>
                <c:pt idx="11">
                  <c:v>615</c:v>
                </c:pt>
              </c:numCache>
            </c:numRef>
          </c:val>
        </c:ser>
        <c:marker val="1"/>
        <c:axId val="82233600"/>
        <c:axId val="83546112"/>
      </c:lineChart>
      <c:catAx>
        <c:axId val="8223360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6112"/>
        <c:crosses val="autoZero"/>
        <c:auto val="1"/>
        <c:lblAlgn val="ctr"/>
        <c:lblOffset val="100"/>
      </c:catAx>
      <c:valAx>
        <c:axId val="835461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223360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576590969607059"/>
          <c:y val="0.8505691198882398"/>
          <c:w val="0.49417757902544796"/>
          <c:h val="0.14943089802362716"/>
        </c:manualLayout>
      </c:layout>
    </c:legend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F25">
            <v>42588.112266112264</v>
          </cell>
          <cell r="G25">
            <v>36190.016632016632</v>
          </cell>
          <cell r="H25">
            <v>42773.076923076922</v>
          </cell>
          <cell r="I25">
            <v>35761.234927234924</v>
          </cell>
          <cell r="J25">
            <v>48271.571725571725</v>
          </cell>
          <cell r="K25">
            <v>41541.380457380459</v>
          </cell>
          <cell r="L25">
            <v>43794.586278586277</v>
          </cell>
          <cell r="M25">
            <v>57986.41995841996</v>
          </cell>
          <cell r="N25">
            <v>43962.735966735963</v>
          </cell>
          <cell r="O25">
            <v>44357.887733887736</v>
          </cell>
          <cell r="P25">
            <v>36803.762993762997</v>
          </cell>
          <cell r="Q25">
            <v>46644.723492723489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66">
          <cell r="E66">
            <v>504.61538461538464</v>
          </cell>
          <cell r="F66">
            <v>978.46153846153845</v>
          </cell>
          <cell r="G66">
            <v>486.15384615384619</v>
          </cell>
          <cell r="H66">
            <v>424.61538461538464</v>
          </cell>
          <cell r="I66">
            <v>452.30769230769238</v>
          </cell>
          <cell r="J66">
            <v>636.92307692307691</v>
          </cell>
          <cell r="K66">
            <v>561.53846153846155</v>
          </cell>
          <cell r="L66">
            <v>541.53846153846155</v>
          </cell>
          <cell r="M66">
            <v>684.61538461538453</v>
          </cell>
          <cell r="N66">
            <v>606.15384615384619</v>
          </cell>
          <cell r="O66">
            <v>715.38461538461536</v>
          </cell>
          <cell r="P66">
            <v>536.92307692307691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F24">
            <v>10767.016245116183</v>
          </cell>
        </row>
        <row r="25">
          <cell r="F25">
            <v>44515.731030228257</v>
          </cell>
          <cell r="G25">
            <v>33483.923504009872</v>
          </cell>
          <cell r="H25">
            <v>38056.903146206045</v>
          </cell>
          <cell r="I25">
            <v>38562.763726095</v>
          </cell>
          <cell r="J25">
            <v>41504.848858729179</v>
          </cell>
          <cell r="K25">
            <v>48728.537939543494</v>
          </cell>
          <cell r="L25">
            <v>45171.326341764347</v>
          </cell>
          <cell r="M25">
            <v>57919.012954966071</v>
          </cell>
          <cell r="N25">
            <v>42577.273288093769</v>
          </cell>
          <cell r="O25">
            <v>44989.216533004321</v>
          </cell>
          <cell r="P25">
            <v>43350.228254164096</v>
          </cell>
          <cell r="Q25">
            <v>48453.349784083897</v>
          </cell>
        </row>
      </sheetData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F26">
            <v>35594.926617140787</v>
          </cell>
          <cell r="G26">
            <v>30490.559884036964</v>
          </cell>
          <cell r="H26">
            <v>39446.403333937305</v>
          </cell>
          <cell r="I26">
            <v>36794.27432505889</v>
          </cell>
          <cell r="J26">
            <v>36733.593042217792</v>
          </cell>
          <cell r="K26">
            <v>31090.233737996015</v>
          </cell>
          <cell r="L26">
            <v>40292.371806486684</v>
          </cell>
          <cell r="M26">
            <v>41909.349519840551</v>
          </cell>
          <cell r="N26">
            <v>37961.496647943466</v>
          </cell>
          <cell r="O26">
            <v>38222.069215437579</v>
          </cell>
          <cell r="P26">
            <v>37583.131001993112</v>
          </cell>
          <cell r="Q26">
            <v>35923.319441927888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73">
          <cell r="C73">
            <v>575.0126390293226</v>
          </cell>
          <cell r="D73">
            <v>577.56825075834172</v>
          </cell>
          <cell r="E73">
            <v>807.57330637007078</v>
          </cell>
          <cell r="F73">
            <v>513.67795753286157</v>
          </cell>
          <cell r="G73">
            <v>1466.9211324570274</v>
          </cell>
          <cell r="H73">
            <v>544.34529828109203</v>
          </cell>
          <cell r="I73">
            <v>1001.7997977755308</v>
          </cell>
          <cell r="J73">
            <v>1819.5955510616784</v>
          </cell>
          <cell r="K73">
            <v>718.12689585439841</v>
          </cell>
          <cell r="L73">
            <v>950.68756319514659</v>
          </cell>
          <cell r="M73">
            <v>1599.8129423660264</v>
          </cell>
          <cell r="N73">
            <v>1152.5808897876643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2">
          <cell r="C72">
            <v>313.57063895644484</v>
          </cell>
        </row>
        <row r="73">
          <cell r="C73">
            <v>485.14702630997124</v>
          </cell>
          <cell r="D73">
            <v>306.75215564890556</v>
          </cell>
          <cell r="E73">
            <v>764.38394743018068</v>
          </cell>
          <cell r="F73">
            <v>859.06594696080731</v>
          </cell>
          <cell r="G73">
            <v>556.54541187514667</v>
          </cell>
          <cell r="H73">
            <v>856.75662989908471</v>
          </cell>
          <cell r="I73">
            <v>572.71063130720484</v>
          </cell>
          <cell r="J73">
            <v>581.94789955409522</v>
          </cell>
          <cell r="K73">
            <v>856.75662989908471</v>
          </cell>
          <cell r="L73">
            <v>840.59141046702655</v>
          </cell>
          <cell r="M73">
            <v>658.15536259094108</v>
          </cell>
          <cell r="N73">
            <v>337.16029101149962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3">
          <cell r="C73">
            <v>563.84471981576928</v>
          </cell>
          <cell r="D73">
            <v>434.2252439960522</v>
          </cell>
          <cell r="E73">
            <v>792.8391270972694</v>
          </cell>
          <cell r="F73">
            <v>412.62199802609933</v>
          </cell>
          <cell r="G73">
            <v>684.82289724750524</v>
          </cell>
          <cell r="H73">
            <v>620.0131593376467</v>
          </cell>
          <cell r="I73">
            <v>661.05932668055709</v>
          </cell>
          <cell r="J73">
            <v>915.97762912600058</v>
          </cell>
          <cell r="K73">
            <v>302.44544357933984</v>
          </cell>
          <cell r="L73">
            <v>674.02127426252878</v>
          </cell>
          <cell r="M73">
            <v>710.74679241144861</v>
          </cell>
          <cell r="N73">
            <v>740.99133676938254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2">
          <cell r="C72">
            <v>728.4885764499121</v>
          </cell>
          <cell r="D72">
            <v>515.27240773286462</v>
          </cell>
          <cell r="E72">
            <v>846.94200351493839</v>
          </cell>
          <cell r="F72">
            <v>903.20738137082594</v>
          </cell>
          <cell r="G72">
            <v>1190.4569420035148</v>
          </cell>
          <cell r="H72">
            <v>1024.6221441124778</v>
          </cell>
          <cell r="I72">
            <v>995.00878734622131</v>
          </cell>
          <cell r="J72">
            <v>941.70474516695947</v>
          </cell>
          <cell r="K72">
            <v>1196.3796133567662</v>
          </cell>
          <cell r="L72">
            <v>1143.0755711775043</v>
          </cell>
          <cell r="M72">
            <v>1225.9929701230228</v>
          </cell>
          <cell r="N72">
            <v>728.4885764499121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1">
          <cell r="C71">
            <v>982.96122407406483</v>
          </cell>
        </row>
        <row r="72">
          <cell r="C72">
            <v>732.39929947460587</v>
          </cell>
          <cell r="D72">
            <v>867.39054290718036</v>
          </cell>
          <cell r="E72">
            <v>680.70052539404548</v>
          </cell>
          <cell r="F72">
            <v>1079.9299474605953</v>
          </cell>
          <cell r="G72">
            <v>741.01576182136591</v>
          </cell>
          <cell r="H72">
            <v>1200.5604203152363</v>
          </cell>
          <cell r="I72">
            <v>763.99299474605948</v>
          </cell>
          <cell r="J72">
            <v>982.27670753064785</v>
          </cell>
          <cell r="K72">
            <v>0</v>
          </cell>
          <cell r="L72">
            <v>1657.2329246935201</v>
          </cell>
          <cell r="M72">
            <v>723.78283712784582</v>
          </cell>
          <cell r="N72">
            <v>967.91593695271445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2">
          <cell r="C72">
            <v>651.16916859122398</v>
          </cell>
          <cell r="D72">
            <v>1060.6379907621247</v>
          </cell>
          <cell r="E72">
            <v>1581.0046189376442</v>
          </cell>
          <cell r="F72">
            <v>966.80138568129325</v>
          </cell>
          <cell r="G72">
            <v>1575.3175519630483</v>
          </cell>
          <cell r="H72">
            <v>944.05311778290979</v>
          </cell>
          <cell r="I72">
            <v>1862.5144341801383</v>
          </cell>
          <cell r="J72">
            <v>1026.5155889145497</v>
          </cell>
          <cell r="K72">
            <v>909.93071593533477</v>
          </cell>
          <cell r="L72">
            <v>1174.3793302540414</v>
          </cell>
          <cell r="M72">
            <v>835.99884526558878</v>
          </cell>
          <cell r="N72">
            <v>440.7476905311778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N7" sqref="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7" t="s">
        <v>18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0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2" t="s">
        <v>17</v>
      </c>
      <c r="P5" s="75" t="s">
        <v>0</v>
      </c>
      <c r="Q5" s="75" t="s">
        <v>19</v>
      </c>
    </row>
    <row r="6" spans="1:17" s="5" customFormat="1" ht="17.100000000000001" customHeight="1" thickBot="1">
      <c r="A6" s="1"/>
      <c r="B6" s="81"/>
      <c r="C6" s="48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49" t="s">
        <v>9</v>
      </c>
      <c r="K6" s="49" t="s">
        <v>10</v>
      </c>
      <c r="L6" s="49" t="s">
        <v>11</v>
      </c>
      <c r="M6" s="49" t="s">
        <v>12</v>
      </c>
      <c r="N6" s="50" t="s">
        <v>13</v>
      </c>
      <c r="O6" s="83"/>
      <c r="P6" s="76"/>
      <c r="Q6" s="76"/>
    </row>
    <row r="7" spans="1:17" s="5" customFormat="1" ht="16.95" customHeight="1">
      <c r="A7" s="15">
        <v>2017</v>
      </c>
      <c r="B7" s="19">
        <v>1011</v>
      </c>
      <c r="C7" s="54">
        <f>[1]RONDA!F25</f>
        <v>42588.112266112264</v>
      </c>
      <c r="D7" s="14">
        <f>[1]RONDA!G25</f>
        <v>36190.016632016632</v>
      </c>
      <c r="E7" s="14">
        <f>[1]RONDA!H25</f>
        <v>42773.076923076922</v>
      </c>
      <c r="F7" s="14">
        <f>[1]RONDA!I25</f>
        <v>35761.234927234924</v>
      </c>
      <c r="G7" s="14">
        <f>[1]RONDA!J25</f>
        <v>48271.571725571725</v>
      </c>
      <c r="H7" s="14">
        <f>[1]RONDA!K25</f>
        <v>41541.380457380459</v>
      </c>
      <c r="I7" s="14">
        <f>[1]RONDA!L25</f>
        <v>43794.586278586277</v>
      </c>
      <c r="J7" s="14">
        <f>[1]RONDA!M25</f>
        <v>57986.41995841996</v>
      </c>
      <c r="K7" s="14">
        <f>[1]RONDA!N25</f>
        <v>43962.735966735963</v>
      </c>
      <c r="L7" s="14">
        <f>[1]RONDA!O25</f>
        <v>44357.887733887736</v>
      </c>
      <c r="M7" s="14">
        <f>[1]RONDA!P25</f>
        <v>36803.762993762997</v>
      </c>
      <c r="N7" s="47">
        <f>[1]RONDA!Q25</f>
        <v>46644.723492723489</v>
      </c>
      <c r="O7" s="45">
        <f>SUM(C7:N7)</f>
        <v>520675.50935550936</v>
      </c>
      <c r="P7" s="28">
        <f>O7/B7</f>
        <v>515.01039501039497</v>
      </c>
      <c r="Q7" s="29">
        <f>P7/1000</f>
        <v>0.51501039501039503</v>
      </c>
    </row>
    <row r="8" spans="1:17" s="5" customFormat="1" ht="16.95" customHeight="1">
      <c r="A8" s="52">
        <v>2016</v>
      </c>
      <c r="B8" s="53">
        <v>984</v>
      </c>
      <c r="C8" s="55">
        <f>[2]RONDA!F25</f>
        <v>44515.731030228257</v>
      </c>
      <c r="D8" s="51">
        <f>[2]RONDA!G25</f>
        <v>33483.923504009872</v>
      </c>
      <c r="E8" s="51">
        <f>[2]RONDA!H25</f>
        <v>38056.903146206045</v>
      </c>
      <c r="F8" s="51">
        <f>[2]RONDA!I25</f>
        <v>38562.763726095</v>
      </c>
      <c r="G8" s="51">
        <f>[2]RONDA!J25</f>
        <v>41504.848858729179</v>
      </c>
      <c r="H8" s="51">
        <f>[2]RONDA!K25</f>
        <v>48728.537939543494</v>
      </c>
      <c r="I8" s="51">
        <f>[2]RONDA!L25</f>
        <v>45171.326341764347</v>
      </c>
      <c r="J8" s="51">
        <f>[2]RONDA!M25</f>
        <v>57919.012954966071</v>
      </c>
      <c r="K8" s="51">
        <f>[2]RONDA!N25</f>
        <v>42577.273288093769</v>
      </c>
      <c r="L8" s="51">
        <f>[2]RONDA!O25</f>
        <v>44989.216533004321</v>
      </c>
      <c r="M8" s="51">
        <f>[2]RONDA!P25</f>
        <v>43350.228254164096</v>
      </c>
      <c r="N8" s="56">
        <f>[2]RONDA!Q25</f>
        <v>48453.349784083897</v>
      </c>
      <c r="O8" s="45">
        <f>SUM(C8:N8)</f>
        <v>527313.1153608883</v>
      </c>
      <c r="P8" s="28">
        <f>O8/B8</f>
        <v>535.88731235862633</v>
      </c>
      <c r="Q8" s="29">
        <f>P8/1000</f>
        <v>0.5358873123586263</v>
      </c>
    </row>
    <row r="9" spans="1:17" s="6" customFormat="1" ht="16.95" customHeight="1" thickBot="1">
      <c r="A9" s="16">
        <v>2015</v>
      </c>
      <c r="B9" s="20">
        <v>985</v>
      </c>
      <c r="C9" s="57">
        <f>[3]RONDA!F26</f>
        <v>35594.926617140787</v>
      </c>
      <c r="D9" s="17">
        <f>[3]RONDA!G26</f>
        <v>30490.559884036964</v>
      </c>
      <c r="E9" s="17">
        <f>[3]RONDA!H26</f>
        <v>39446.403333937305</v>
      </c>
      <c r="F9" s="17">
        <f>[3]RONDA!I26</f>
        <v>36794.27432505889</v>
      </c>
      <c r="G9" s="17">
        <f>[3]RONDA!J26</f>
        <v>36733.593042217792</v>
      </c>
      <c r="H9" s="17">
        <f>[3]RONDA!K26</f>
        <v>31090.233737996015</v>
      </c>
      <c r="I9" s="17">
        <f>[3]RONDA!L26</f>
        <v>40292.371806486684</v>
      </c>
      <c r="J9" s="17">
        <f>[3]RONDA!M26</f>
        <v>41909.349519840551</v>
      </c>
      <c r="K9" s="17">
        <f>[3]RONDA!N26</f>
        <v>37961.496647943466</v>
      </c>
      <c r="L9" s="17">
        <f>[3]RONDA!O26</f>
        <v>38222.069215437579</v>
      </c>
      <c r="M9" s="17">
        <f>[3]RONDA!P26</f>
        <v>37583.131001993112</v>
      </c>
      <c r="N9" s="58">
        <f>[3]RONDA!Q26</f>
        <v>35923.319441927888</v>
      </c>
      <c r="O9" s="46">
        <f>SUM(C9:N9)</f>
        <v>442041.728574017</v>
      </c>
      <c r="P9" s="26">
        <f>O9/B9</f>
        <v>448.77332850154011</v>
      </c>
      <c r="Q9" s="27">
        <f>P9/1000</f>
        <v>0.44877332850154011</v>
      </c>
    </row>
    <row r="23" ht="15.75" customHeight="1"/>
    <row r="33" spans="2:13"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I7" sqref="I7: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7" t="s">
        <v>20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/>
    <row r="4" spans="1:17" ht="17.25" customHeight="1" thickBot="1"/>
    <row r="5" spans="1:17" ht="16.5" customHeight="1">
      <c r="A5" s="5"/>
      <c r="B5" s="86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59" t="s">
        <v>2</v>
      </c>
      <c r="D6" s="60" t="s">
        <v>3</v>
      </c>
      <c r="E6" s="60" t="s">
        <v>4</v>
      </c>
      <c r="F6" s="60" t="s">
        <v>5</v>
      </c>
      <c r="G6" s="60" t="s">
        <v>6</v>
      </c>
      <c r="H6" s="60" t="s">
        <v>7</v>
      </c>
      <c r="I6" s="60" t="s">
        <v>8</v>
      </c>
      <c r="J6" s="60" t="s">
        <v>9</v>
      </c>
      <c r="K6" s="60" t="s">
        <v>10</v>
      </c>
      <c r="L6" s="60" t="s">
        <v>11</v>
      </c>
      <c r="M6" s="60" t="s">
        <v>12</v>
      </c>
      <c r="N6" s="61" t="s">
        <v>13</v>
      </c>
      <c r="O6" s="89"/>
      <c r="P6" s="85"/>
      <c r="Q6" s="85"/>
    </row>
    <row r="7" spans="1:17" s="13" customFormat="1" ht="16.95" customHeight="1">
      <c r="A7" s="15">
        <v>2017</v>
      </c>
      <c r="B7" s="19">
        <v>1011</v>
      </c>
      <c r="C7" s="54">
        <f>'[4]Por Municipio - 2017'!C73</f>
        <v>575.0126390293226</v>
      </c>
      <c r="D7" s="14">
        <f>'[4]Por Municipio - 2017'!D73</f>
        <v>577.56825075834172</v>
      </c>
      <c r="E7" s="14">
        <f>'[4]Por Municipio - 2017'!E73</f>
        <v>807.57330637007078</v>
      </c>
      <c r="F7" s="14">
        <f>'[4]Por Municipio - 2017'!F73</f>
        <v>513.67795753286157</v>
      </c>
      <c r="G7" s="14">
        <f>'[4]Por Municipio - 2017'!G73</f>
        <v>1466.9211324570274</v>
      </c>
      <c r="H7" s="14">
        <f>'[4]Por Municipio - 2017'!H73</f>
        <v>544.34529828109203</v>
      </c>
      <c r="I7" s="14">
        <f>'[4]Por Municipio - 2017'!I73</f>
        <v>1001.7997977755308</v>
      </c>
      <c r="J7" s="14">
        <f>'[4]Por Municipio - 2017'!J73</f>
        <v>1819.5955510616784</v>
      </c>
      <c r="K7" s="14">
        <f>'[4]Por Municipio - 2017'!K73</f>
        <v>718.12689585439841</v>
      </c>
      <c r="L7" s="14">
        <f>'[4]Por Municipio - 2017'!L73</f>
        <v>950.68756319514659</v>
      </c>
      <c r="M7" s="14">
        <f>'[4]Por Municipio - 2017'!M73</f>
        <v>1599.8129423660264</v>
      </c>
      <c r="N7" s="47">
        <f>'[4]Por Municipio - 2017'!N73</f>
        <v>1152.5808897876643</v>
      </c>
      <c r="O7" s="45">
        <f>SUM(C7:N7)</f>
        <v>11727.702224469162</v>
      </c>
      <c r="P7" s="30">
        <f>O7/B7</f>
        <v>11.600101112234581</v>
      </c>
      <c r="Q7" s="31">
        <f>P7/1000</f>
        <v>1.1600101112234581E-2</v>
      </c>
    </row>
    <row r="8" spans="1:17" s="13" customFormat="1" ht="16.95" customHeight="1">
      <c r="A8" s="52">
        <v>2016</v>
      </c>
      <c r="B8" s="53">
        <v>984</v>
      </c>
      <c r="C8" s="55">
        <f>'[5]Por Municipio - 2016'!C73</f>
        <v>485.14702630997124</v>
      </c>
      <c r="D8" s="51">
        <f>'[5]Por Municipio - 2016'!D73</f>
        <v>306.75215564890556</v>
      </c>
      <c r="E8" s="51">
        <f>'[5]Por Municipio - 2016'!E73</f>
        <v>764.38394743018068</v>
      </c>
      <c r="F8" s="51">
        <f>'[5]Por Municipio - 2016'!F73</f>
        <v>859.06594696080731</v>
      </c>
      <c r="G8" s="51">
        <f>'[5]Por Municipio - 2016'!G73</f>
        <v>556.54541187514667</v>
      </c>
      <c r="H8" s="51">
        <f>'[5]Por Municipio - 2016'!H73</f>
        <v>856.75662989908471</v>
      </c>
      <c r="I8" s="51">
        <f>'[5]Por Municipio - 2016'!I73</f>
        <v>572.71063130720484</v>
      </c>
      <c r="J8" s="51">
        <f>'[5]Por Municipio - 2016'!J73</f>
        <v>581.94789955409522</v>
      </c>
      <c r="K8" s="51">
        <f>'[5]Por Municipio - 2016'!K73</f>
        <v>856.75662989908471</v>
      </c>
      <c r="L8" s="51">
        <f>'[5]Por Municipio - 2016'!L73</f>
        <v>840.59141046702655</v>
      </c>
      <c r="M8" s="51">
        <f>'[5]Por Municipio - 2016'!M73</f>
        <v>658.15536259094108</v>
      </c>
      <c r="N8" s="56">
        <f>'[5]Por Municipio - 2016'!N73</f>
        <v>337.16029101149962</v>
      </c>
      <c r="O8" s="45">
        <f>SUM(C8:N8)</f>
        <v>7675.9733429539483</v>
      </c>
      <c r="P8" s="30">
        <f>O8/B8</f>
        <v>7.8007859176361265</v>
      </c>
      <c r="Q8" s="31">
        <f>P8/1000</f>
        <v>7.8007859176361261E-3</v>
      </c>
    </row>
    <row r="9" spans="1:17" s="7" customFormat="1" ht="16.95" customHeight="1" thickBot="1">
      <c r="A9" s="16">
        <v>2015</v>
      </c>
      <c r="B9" s="20">
        <v>985</v>
      </c>
      <c r="C9" s="57">
        <f>'[6]Por Municipio - 2015'!C73</f>
        <v>563.84471981576928</v>
      </c>
      <c r="D9" s="17">
        <f>'[6]Por Municipio - 2015'!D73</f>
        <v>434.2252439960522</v>
      </c>
      <c r="E9" s="17">
        <f>'[6]Por Municipio - 2015'!E73</f>
        <v>792.8391270972694</v>
      </c>
      <c r="F9" s="17">
        <f>'[6]Por Municipio - 2015'!F73</f>
        <v>412.62199802609933</v>
      </c>
      <c r="G9" s="17">
        <f>'[6]Por Municipio - 2015'!G73</f>
        <v>684.82289724750524</v>
      </c>
      <c r="H9" s="17">
        <f>'[6]Por Municipio - 2015'!H73</f>
        <v>620.0131593376467</v>
      </c>
      <c r="I9" s="17">
        <f>'[6]Por Municipio - 2015'!I73</f>
        <v>661.05932668055709</v>
      </c>
      <c r="J9" s="17">
        <f>'[6]Por Municipio - 2015'!J73</f>
        <v>915.97762912600058</v>
      </c>
      <c r="K9" s="17">
        <f>'[6]Por Municipio - 2015'!K73</f>
        <v>302.44544357933984</v>
      </c>
      <c r="L9" s="17">
        <f>'[6]Por Municipio - 2015'!L73</f>
        <v>674.02127426252878</v>
      </c>
      <c r="M9" s="17">
        <f>'[6]Por Municipio - 2015'!M73</f>
        <v>710.74679241144861</v>
      </c>
      <c r="N9" s="58">
        <f>'[6]Por Municipio - 2015'!N73</f>
        <v>740.99133676938254</v>
      </c>
      <c r="O9" s="46">
        <f>SUM(C9:N9)</f>
        <v>7513.6089483495998</v>
      </c>
      <c r="P9" s="32">
        <f>O9/B9</f>
        <v>7.6280293891874109</v>
      </c>
      <c r="Q9" s="33">
        <f>P9/1000</f>
        <v>7.6280293891874112E-3</v>
      </c>
    </row>
    <row r="32" spans="2:14">
      <c r="B32" s="78" t="s">
        <v>15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N7" sqref="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7" t="s">
        <v>21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A5" s="5"/>
      <c r="B5" s="92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62" t="s">
        <v>2</v>
      </c>
      <c r="D6" s="63" t="s">
        <v>3</v>
      </c>
      <c r="E6" s="63" t="s">
        <v>4</v>
      </c>
      <c r="F6" s="63" t="s">
        <v>5</v>
      </c>
      <c r="G6" s="63" t="s">
        <v>6</v>
      </c>
      <c r="H6" s="63" t="s">
        <v>7</v>
      </c>
      <c r="I6" s="63" t="s">
        <v>8</v>
      </c>
      <c r="J6" s="63" t="s">
        <v>9</v>
      </c>
      <c r="K6" s="63" t="s">
        <v>10</v>
      </c>
      <c r="L6" s="63" t="s">
        <v>11</v>
      </c>
      <c r="M6" s="63" t="s">
        <v>12</v>
      </c>
      <c r="N6" s="64" t="s">
        <v>13</v>
      </c>
      <c r="O6" s="95"/>
      <c r="P6" s="91"/>
      <c r="Q6" s="91"/>
    </row>
    <row r="7" spans="1:17" s="13" customFormat="1" ht="16.95" customHeight="1">
      <c r="A7" s="15">
        <v>2017</v>
      </c>
      <c r="B7" s="19">
        <v>1011</v>
      </c>
      <c r="C7" s="54">
        <f>'[7]VIDRIO POR MUNICIPIOS'!C72</f>
        <v>728.4885764499121</v>
      </c>
      <c r="D7" s="14">
        <f>'[7]VIDRIO POR MUNICIPIOS'!D72</f>
        <v>515.27240773286462</v>
      </c>
      <c r="E7" s="14">
        <f>'[7]VIDRIO POR MUNICIPIOS'!E72</f>
        <v>846.94200351493839</v>
      </c>
      <c r="F7" s="14">
        <f>'[7]VIDRIO POR MUNICIPIOS'!F72</f>
        <v>903.20738137082594</v>
      </c>
      <c r="G7" s="14">
        <f>'[7]VIDRIO POR MUNICIPIOS'!G72</f>
        <v>1190.4569420035148</v>
      </c>
      <c r="H7" s="14">
        <f>'[7]VIDRIO POR MUNICIPIOS'!H72</f>
        <v>1024.6221441124778</v>
      </c>
      <c r="I7" s="14">
        <f>'[7]VIDRIO POR MUNICIPIOS'!I72</f>
        <v>995.00878734622131</v>
      </c>
      <c r="J7" s="14">
        <f>'[7]VIDRIO POR MUNICIPIOS'!J72</f>
        <v>941.70474516695947</v>
      </c>
      <c r="K7" s="14">
        <f>'[7]VIDRIO POR MUNICIPIOS'!K72</f>
        <v>1196.3796133567662</v>
      </c>
      <c r="L7" s="14">
        <f>'[7]VIDRIO POR MUNICIPIOS'!L72</f>
        <v>1143.0755711775043</v>
      </c>
      <c r="M7" s="14">
        <f>'[7]VIDRIO POR MUNICIPIOS'!M72</f>
        <v>1225.9929701230228</v>
      </c>
      <c r="N7" s="47">
        <f>'[7]VIDRIO POR MUNICIPIOS'!N72</f>
        <v>728.4885764499121</v>
      </c>
      <c r="O7" s="45">
        <f>SUM(C7:N7)</f>
        <v>11439.63971880492</v>
      </c>
      <c r="P7" s="34">
        <f>O7/B7</f>
        <v>11.315172817809021</v>
      </c>
      <c r="Q7" s="35">
        <f>P7/1000</f>
        <v>1.131517281780902E-2</v>
      </c>
    </row>
    <row r="8" spans="1:17" s="13" customFormat="1" ht="16.95" customHeight="1">
      <c r="A8" s="52">
        <v>2016</v>
      </c>
      <c r="B8" s="53">
        <v>984</v>
      </c>
      <c r="C8" s="55">
        <f>'[8]VIDRIO POR MUNICIPIOS'!C72</f>
        <v>732.39929947460587</v>
      </c>
      <c r="D8" s="51">
        <f>'[8]VIDRIO POR MUNICIPIOS'!D72</f>
        <v>867.39054290718036</v>
      </c>
      <c r="E8" s="51">
        <f>'[8]VIDRIO POR MUNICIPIOS'!E72</f>
        <v>680.70052539404548</v>
      </c>
      <c r="F8" s="51">
        <f>'[8]VIDRIO POR MUNICIPIOS'!F72</f>
        <v>1079.9299474605953</v>
      </c>
      <c r="G8" s="51">
        <f>'[8]VIDRIO POR MUNICIPIOS'!G72</f>
        <v>741.01576182136591</v>
      </c>
      <c r="H8" s="51">
        <f>'[8]VIDRIO POR MUNICIPIOS'!H72</f>
        <v>1200.5604203152363</v>
      </c>
      <c r="I8" s="51">
        <f>'[8]VIDRIO POR MUNICIPIOS'!I72</f>
        <v>763.99299474605948</v>
      </c>
      <c r="J8" s="51">
        <f>'[8]VIDRIO POR MUNICIPIOS'!J72</f>
        <v>982.27670753064785</v>
      </c>
      <c r="K8" s="51">
        <f>'[8]VIDRIO POR MUNICIPIOS'!K72</f>
        <v>0</v>
      </c>
      <c r="L8" s="51">
        <f>'[8]VIDRIO POR MUNICIPIOS'!L72</f>
        <v>1657.2329246935201</v>
      </c>
      <c r="M8" s="51">
        <f>'[8]VIDRIO POR MUNICIPIOS'!M72</f>
        <v>723.78283712784582</v>
      </c>
      <c r="N8" s="56">
        <f>'[8]VIDRIO POR MUNICIPIOS'!N72</f>
        <v>967.91593695271445</v>
      </c>
      <c r="O8" s="45">
        <f>SUM(C8:N8)</f>
        <v>10397.197898423819</v>
      </c>
      <c r="P8" s="34">
        <f>O8/B8</f>
        <v>10.566258026853475</v>
      </c>
      <c r="Q8" s="35">
        <f>P8/1000</f>
        <v>1.0566258026853475E-2</v>
      </c>
    </row>
    <row r="9" spans="1:17" s="4" customFormat="1" ht="16.95" customHeight="1" thickBot="1">
      <c r="A9" s="16">
        <v>2015</v>
      </c>
      <c r="B9" s="20">
        <v>985</v>
      </c>
      <c r="C9" s="57">
        <f>'[9]VIDRIO POR MUNICIPIOS'!C72</f>
        <v>651.16916859122398</v>
      </c>
      <c r="D9" s="17">
        <f>'[9]VIDRIO POR MUNICIPIOS'!D72</f>
        <v>1060.6379907621247</v>
      </c>
      <c r="E9" s="17">
        <f>'[9]VIDRIO POR MUNICIPIOS'!E72</f>
        <v>1581.0046189376442</v>
      </c>
      <c r="F9" s="17">
        <f>'[9]VIDRIO POR MUNICIPIOS'!F72</f>
        <v>966.80138568129325</v>
      </c>
      <c r="G9" s="17">
        <f>'[9]VIDRIO POR MUNICIPIOS'!G72</f>
        <v>1575.3175519630483</v>
      </c>
      <c r="H9" s="17">
        <f>'[9]VIDRIO POR MUNICIPIOS'!H72</f>
        <v>944.05311778290979</v>
      </c>
      <c r="I9" s="17">
        <f>'[9]VIDRIO POR MUNICIPIOS'!I72</f>
        <v>1862.5144341801383</v>
      </c>
      <c r="J9" s="17">
        <f>'[9]VIDRIO POR MUNICIPIOS'!J72</f>
        <v>1026.5155889145497</v>
      </c>
      <c r="K9" s="17">
        <f>'[9]VIDRIO POR MUNICIPIOS'!K72</f>
        <v>909.93071593533477</v>
      </c>
      <c r="L9" s="17">
        <f>'[9]VIDRIO POR MUNICIPIOS'!L72</f>
        <v>1174.3793302540414</v>
      </c>
      <c r="M9" s="17">
        <f>'[9]VIDRIO POR MUNICIPIOS'!M72</f>
        <v>835.99884526558878</v>
      </c>
      <c r="N9" s="58">
        <f>'[9]VIDRIO POR MUNICIPIOS'!N72</f>
        <v>440.7476905311778</v>
      </c>
      <c r="O9" s="46">
        <f>SUM(C9:N9)</f>
        <v>13029.070438799075</v>
      </c>
      <c r="P9" s="36">
        <f>O9/B9</f>
        <v>13.227482678983833</v>
      </c>
      <c r="Q9" s="37">
        <f>P9/1000</f>
        <v>1.3227482678983833E-2</v>
      </c>
    </row>
    <row r="34" spans="2:13">
      <c r="B34" s="78" t="s">
        <v>15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R28" sqref="R28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7" t="s">
        <v>22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B5" s="102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8" t="s">
        <v>17</v>
      </c>
      <c r="P5" s="100" t="s">
        <v>0</v>
      </c>
      <c r="Q5" s="96" t="s">
        <v>19</v>
      </c>
    </row>
    <row r="6" spans="1:17" ht="17.100000000000001" customHeight="1" thickBot="1">
      <c r="B6" s="103"/>
      <c r="C6" s="22" t="s">
        <v>2</v>
      </c>
      <c r="D6" s="23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  <c r="N6" s="23" t="s">
        <v>13</v>
      </c>
      <c r="O6" s="99"/>
      <c r="P6" s="101"/>
      <c r="Q6" s="97"/>
    </row>
    <row r="7" spans="1:17" ht="16.95" customHeight="1">
      <c r="A7" s="21">
        <v>2017</v>
      </c>
      <c r="B7" s="69">
        <v>1011</v>
      </c>
      <c r="C7" s="72">
        <f>'[10]1.2'!E$66</f>
        <v>504.61538461538464</v>
      </c>
      <c r="D7" s="105">
        <f>'[10]1.2'!F$66</f>
        <v>978.46153846153845</v>
      </c>
      <c r="E7" s="105">
        <f>'[10]1.2'!G$66</f>
        <v>486.15384615384619</v>
      </c>
      <c r="F7" s="105">
        <f>'[10]1.2'!H$66</f>
        <v>424.61538461538464</v>
      </c>
      <c r="G7" s="105">
        <f>'[10]1.2'!I$66</f>
        <v>452.30769230769238</v>
      </c>
      <c r="H7" s="105">
        <f>'[10]1.2'!J$66</f>
        <v>636.92307692307691</v>
      </c>
      <c r="I7" s="105">
        <f>'[10]1.2'!K$66</f>
        <v>561.53846153846155</v>
      </c>
      <c r="J7" s="105">
        <f>'[10]1.2'!L$66</f>
        <v>541.53846153846155</v>
      </c>
      <c r="K7" s="105">
        <f>'[10]1.2'!M$66</f>
        <v>684.61538461538453</v>
      </c>
      <c r="L7" s="105">
        <f>'[10]1.2'!N$66</f>
        <v>606.15384615384619</v>
      </c>
      <c r="M7" s="105">
        <f>'[10]1.2'!O$66</f>
        <v>715.38461538461536</v>
      </c>
      <c r="N7" s="106">
        <f>'[10]1.2'!P$66</f>
        <v>536.92307692307691</v>
      </c>
      <c r="O7" s="65">
        <f>SUM(C7:N7)</f>
        <v>7129.2307692307686</v>
      </c>
      <c r="P7" s="44">
        <f>O7/B7</f>
        <v>7.0516624819295437</v>
      </c>
      <c r="Q7" s="39">
        <f>P7/1000</f>
        <v>7.0516624819295434E-3</v>
      </c>
    </row>
    <row r="8" spans="1:17" ht="16.95" customHeight="1">
      <c r="A8" s="67">
        <v>2016</v>
      </c>
      <c r="B8" s="70">
        <v>984</v>
      </c>
      <c r="C8" s="73">
        <v>663</v>
      </c>
      <c r="D8" s="38">
        <v>505</v>
      </c>
      <c r="E8" s="38">
        <v>465</v>
      </c>
      <c r="F8" s="38">
        <v>409</v>
      </c>
      <c r="G8" s="38">
        <v>625</v>
      </c>
      <c r="H8" s="38">
        <v>372</v>
      </c>
      <c r="I8" s="38">
        <v>378</v>
      </c>
      <c r="J8" s="38">
        <v>800</v>
      </c>
      <c r="K8" s="38">
        <v>560</v>
      </c>
      <c r="L8" s="38">
        <v>440</v>
      </c>
      <c r="M8" s="38">
        <v>455</v>
      </c>
      <c r="N8" s="74">
        <v>434</v>
      </c>
      <c r="O8" s="65">
        <f>SUM(C8:N8)</f>
        <v>6106</v>
      </c>
      <c r="P8" s="44">
        <f>O8/B8</f>
        <v>6.2052845528455283</v>
      </c>
      <c r="Q8" s="39">
        <f>P8/1000</f>
        <v>6.2052845528455282E-3</v>
      </c>
    </row>
    <row r="9" spans="1:17" s="4" customFormat="1" ht="16.95" customHeight="1" thickBot="1">
      <c r="A9" s="68">
        <v>2015</v>
      </c>
      <c r="B9" s="71">
        <v>985</v>
      </c>
      <c r="C9" s="40">
        <v>432</v>
      </c>
      <c r="D9" s="41">
        <v>1012</v>
      </c>
      <c r="E9" s="41">
        <v>615</v>
      </c>
      <c r="F9" s="41">
        <v>458</v>
      </c>
      <c r="G9" s="41">
        <v>658</v>
      </c>
      <c r="H9" s="41">
        <v>702</v>
      </c>
      <c r="I9" s="41">
        <v>520</v>
      </c>
      <c r="J9" s="41">
        <v>723</v>
      </c>
      <c r="K9" s="41">
        <v>652</v>
      </c>
      <c r="L9" s="41">
        <v>594</v>
      </c>
      <c r="M9" s="41">
        <v>523</v>
      </c>
      <c r="N9" s="42">
        <v>615</v>
      </c>
      <c r="O9" s="66">
        <f>SUM(C9:N9)</f>
        <v>7504</v>
      </c>
      <c r="P9" s="43">
        <f>O9/B9</f>
        <v>7.6182741116751265</v>
      </c>
      <c r="Q9" s="25">
        <f>P9/1000</f>
        <v>7.6182741116751261E-3</v>
      </c>
    </row>
    <row r="12" spans="1:17">
      <c r="H12" s="11"/>
    </row>
    <row r="33" spans="2:10">
      <c r="B33" s="78" t="s">
        <v>15</v>
      </c>
      <c r="C33" s="78"/>
      <c r="D33" s="78"/>
      <c r="E33" s="78"/>
      <c r="F33" s="78"/>
      <c r="G33" s="78"/>
      <c r="H33" s="78"/>
      <c r="I33" s="78"/>
      <c r="J33" s="78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 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