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M7" i="3"/>
  <c r="N7"/>
  <c r="D7" i="2"/>
  <c r="E7"/>
  <c r="O7" s="1"/>
  <c r="P7" s="1"/>
  <c r="Q7" s="1"/>
  <c r="F7"/>
  <c r="G7"/>
  <c r="H7"/>
  <c r="I7"/>
  <c r="J7"/>
  <c r="K7"/>
  <c r="L7"/>
  <c r="M7"/>
  <c r="N7"/>
  <c r="C7"/>
  <c r="M7" i="1"/>
  <c r="N7"/>
  <c r="D7"/>
  <c r="E7"/>
  <c r="F7"/>
  <c r="G7"/>
  <c r="H7"/>
  <c r="I7"/>
  <c r="J7"/>
  <c r="K7"/>
  <c r="L7"/>
  <c r="C7"/>
  <c r="D7" i="3"/>
  <c r="E7"/>
  <c r="F7"/>
  <c r="G7"/>
  <c r="H7"/>
  <c r="I7"/>
  <c r="J7"/>
  <c r="K7"/>
  <c r="L7"/>
  <c r="C7"/>
  <c r="O8" i="4"/>
  <c r="D9" i="3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1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P8" i="4"/>
  <c r="Q8" s="1"/>
  <c r="O9"/>
  <c r="P9" s="1"/>
  <c r="Q9" s="1"/>
  <c r="O7" i="1" l="1"/>
  <c r="P7" s="1"/>
  <c r="Q7" s="1"/>
  <c r="O7" i="3"/>
  <c r="P7" s="1"/>
  <c r="Q7" s="1"/>
  <c r="O9" i="1"/>
  <c r="P9" s="1"/>
  <c r="Q9" s="1"/>
  <c r="O8" i="2"/>
  <c r="P8" s="1"/>
  <c r="Q8" s="1"/>
  <c r="O8" i="1"/>
  <c r="P8" s="1"/>
  <c r="Q8" s="1"/>
  <c r="O9" i="3" l="1"/>
  <c r="P9" s="1"/>
  <c r="Q9" s="1"/>
  <c r="O8" l="1"/>
  <c r="P8" s="1"/>
  <c r="Q8" s="1"/>
  <c r="O9" i="2"/>
  <c r="P9" s="1"/>
  <c r="Q9" s="1"/>
</calcChain>
</file>

<file path=xl/sharedStrings.xml><?xml version="1.0" encoding="utf-8"?>
<sst xmlns="http://schemas.openxmlformats.org/spreadsheetml/2006/main" count="84" uniqueCount="31">
  <si>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</si>
  <si>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</si>
  <si>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</si>
  <si>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</si>
  <si>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</si>
  <si>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</si>
  <si>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</si>
  <si>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</si>
  <si>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</si>
  <si>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</si>
  <si>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</si>
  <si>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</si>
  <si>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</si>
  <si>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</si>
  <si>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</si>
  <si>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</si>
  <si>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</si>
  <si>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</si>
  <si>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</si>
  <si>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</si>
  <si>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</si>
  <si>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</si>
  <si>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</si>
  <si>
    <t xml:space="preserve">CONTENEDORES RSU = </t>
  </si>
  <si>
    <t>RECOGIDA 6 DIAS / SEMANA</t>
  </si>
  <si>
    <t>CONTENEDORES PAPEL CARTON= 24</t>
  </si>
  <si>
    <t>RECOGIDA PAPEL CARTON = 1 VEZ SEMANAL (ADIPA)</t>
  </si>
  <si>
    <t>CONTENEDORES VIDRIO =  45</t>
  </si>
  <si>
    <t>recogida cada 25 dias aprox</t>
  </si>
  <si>
    <t>CONTENEDORES ENVASES = 46</t>
  </si>
  <si>
    <t>RECOGIDA CADA 3 DIAS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</si>
</sst>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3" fontId="15" fillId="0" borderId="11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16" fillId="0" borderId="12" xfId="0" applyNumberFormat="1" applyFont="1" applyFill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2" fillId="0" borderId="3" xfId="1" applyFont="1" applyFill="1" applyBorder="1" applyAlignment="1">
      <alignment horizontal="center" vertical="center"/>
    </xf>
    <xf numFmtId="3" fontId="5" fillId="3" borderId="15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4" fontId="23" fillId="8" borderId="3" xfId="0" applyNumberFormat="1" applyFont="1" applyFill="1" applyBorder="1" applyAlignment="1">
      <alignment horizontal="center" vertical="center"/>
    </xf>
    <xf numFmtId="4" fontId="23" fillId="4" borderId="13" xfId="0" applyNumberFormat="1" applyFont="1" applyFill="1" applyBorder="1" applyAlignment="1">
      <alignment horizontal="center" vertical="center"/>
    </xf>
    <xf numFmtId="164" fontId="23" fillId="4" borderId="3" xfId="0" applyNumberFormat="1" applyFont="1" applyFill="1" applyBorder="1" applyAlignment="1">
      <alignment horizontal="center" vertical="center"/>
    </xf>
    <xf numFmtId="4" fontId="23" fillId="4" borderId="8" xfId="0" applyNumberFormat="1" applyFont="1" applyFill="1" applyBorder="1" applyAlignment="1">
      <alignment horizontal="center" vertical="center"/>
    </xf>
    <xf numFmtId="164" fontId="23" fillId="4" borderId="8" xfId="0" applyNumberFormat="1" applyFont="1" applyFill="1" applyBorder="1" applyAlignment="1">
      <alignment horizontal="center" vertical="center"/>
    </xf>
    <xf numFmtId="4" fontId="23" fillId="5" borderId="8" xfId="0" applyNumberFormat="1" applyFont="1" applyFill="1" applyBorder="1" applyAlignment="1">
      <alignment horizontal="center" vertical="center"/>
    </xf>
    <xf numFmtId="164" fontId="23" fillId="5" borderId="8" xfId="0" applyNumberFormat="1" applyFont="1" applyFill="1" applyBorder="1" applyAlignment="1">
      <alignment horizontal="center" vertical="center"/>
    </xf>
    <xf numFmtId="4" fontId="23" fillId="5" borderId="13" xfId="0" applyNumberFormat="1" applyFont="1" applyFill="1" applyBorder="1" applyAlignment="1">
      <alignment horizontal="center" vertical="center"/>
    </xf>
    <xf numFmtId="164" fontId="23" fillId="5" borderId="3" xfId="0" applyNumberFormat="1" applyFont="1" applyFill="1" applyBorder="1" applyAlignment="1">
      <alignment horizontal="center" vertical="center"/>
    </xf>
    <xf numFmtId="4" fontId="23" fillId="7" borderId="8" xfId="0" applyNumberFormat="1" applyFont="1" applyFill="1" applyBorder="1" applyAlignment="1">
      <alignment horizontal="center" vertical="center"/>
    </xf>
    <xf numFmtId="164" fontId="23" fillId="7" borderId="8" xfId="0" applyNumberFormat="1" applyFont="1" applyFill="1" applyBorder="1" applyAlignment="1">
      <alignment horizontal="center" vertical="center"/>
    </xf>
    <xf numFmtId="4" fontId="23" fillId="7" borderId="13" xfId="0" applyNumberFormat="1" applyFont="1" applyFill="1" applyBorder="1" applyAlignment="1">
      <alignment horizontal="center" vertical="center"/>
    </xf>
    <xf numFmtId="164" fontId="23" fillId="7" borderId="3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164" fontId="23" fillId="8" borderId="8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3" fontId="14" fillId="0" borderId="17" xfId="0" applyNumberFormat="1" applyFont="1" applyFill="1" applyBorder="1" applyAlignment="1">
      <alignment horizontal="center" vertical="center"/>
    </xf>
    <xf numFmtId="4" fontId="5" fillId="8" borderId="13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 wrapText="1"/>
    </xf>
    <xf numFmtId="4" fontId="5" fillId="8" borderId="8" xfId="0" applyNumberFormat="1" applyFont="1" applyFill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20" fillId="0" borderId="8" xfId="1" applyNumberFormat="1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3" fontId="16" fillId="0" borderId="22" xfId="0" applyNumberFormat="1" applyFont="1" applyFill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21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3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3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theme/theme1.xml" Type="http://schemas.openxmlformats.org/officeDocument/2006/relationships/theme"/>
<Relationship Id="rId14" Target="styles.xml" Type="http://schemas.openxmlformats.org/officeDocument/2006/relationships/styles"/>
<Relationship Id="rId15" Target="sharedStrings.xml" Type="http://schemas.openxmlformats.org/officeDocument/2006/relationships/sharedStrings"/>
<Relationship Id="rId16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197292.29699742107</c:v>
                </c:pt>
                <c:pt idx="1">
                  <c:v>186326.55723508709</c:v>
                </c:pt>
                <c:pt idx="2">
                  <c:v>209193.02855173068</c:v>
                </c:pt>
                <c:pt idx="3">
                  <c:v>205931.41210379681</c:v>
                </c:pt>
                <c:pt idx="4">
                  <c:v>225380.70264537149</c:v>
                </c:pt>
                <c:pt idx="5">
                  <c:v>216045.48840275308</c:v>
                </c:pt>
                <c:pt idx="6">
                  <c:v>227448.48598026452</c:v>
                </c:pt>
                <c:pt idx="7">
                  <c:v>218769.42685512657</c:v>
                </c:pt>
                <c:pt idx="8">
                  <c:v>214435.57434493542</c:v>
                </c:pt>
                <c:pt idx="9">
                  <c:v>210943.04610099789</c:v>
                </c:pt>
                <c:pt idx="10">
                  <c:v>182541.29687785218</c:v>
                </c:pt>
                <c:pt idx="11">
                  <c:v>203712.22445395304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151951.05469545329</c:v>
                </c:pt>
                <c:pt idx="1">
                  <c:v>132438.75781033092</c:v>
                </c:pt>
                <c:pt idx="2">
                  <c:v>161247.9581752317</c:v>
                </c:pt>
                <c:pt idx="3">
                  <c:v>159433.88058754313</c:v>
                </c:pt>
                <c:pt idx="4">
                  <c:v>164578.63490090828</c:v>
                </c:pt>
                <c:pt idx="5">
                  <c:v>162799.12636672528</c:v>
                </c:pt>
                <c:pt idx="6">
                  <c:v>167670.74367042584</c:v>
                </c:pt>
                <c:pt idx="7">
                  <c:v>168470.84508904372</c:v>
                </c:pt>
                <c:pt idx="8">
                  <c:v>163774.22342239908</c:v>
                </c:pt>
                <c:pt idx="9">
                  <c:v>150958.65278897894</c:v>
                </c:pt>
                <c:pt idx="10">
                  <c:v>99984.704139508438</c:v>
                </c:pt>
                <c:pt idx="11">
                  <c:v>161913.74478099344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157652.80744738138</c:v>
                </c:pt>
                <c:pt idx="1">
                  <c:v>144726.4269297311</c:v>
                </c:pt>
                <c:pt idx="2">
                  <c:v>174849.35100997949</c:v>
                </c:pt>
                <c:pt idx="3">
                  <c:v>171461.47424695519</c:v>
                </c:pt>
                <c:pt idx="4">
                  <c:v>168781.48386668041</c:v>
                </c:pt>
                <c:pt idx="5">
                  <c:v>171437.95175471762</c:v>
                </c:pt>
                <c:pt idx="6">
                  <c:v>178715.43817413124</c:v>
                </c:pt>
                <c:pt idx="7">
                  <c:v>167879.31244400144</c:v>
                </c:pt>
                <c:pt idx="8">
                  <c:v>160955.00756424799</c:v>
                </c:pt>
                <c:pt idx="9">
                  <c:v>158292.59890695359</c:v>
                </c:pt>
                <c:pt idx="10">
                  <c:v>143868.26343106589</c:v>
                </c:pt>
                <c:pt idx="11">
                  <c:v>140101.73057894799</c:v>
                </c:pt>
              </c:numCache>
            </c:numRef>
          </c:val>
        </c:ser>
        <c:marker val="1"/>
        <c:axId val="81571840"/>
        <c:axId val="81573760"/>
      </c:lineChart>
      <c:catAx>
        <c:axId val="8157184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573760"/>
        <c:crossesAt val="0"/>
        <c:auto val="1"/>
        <c:lblAlgn val="ctr"/>
        <c:lblOffset val="100"/>
      </c:catAx>
      <c:valAx>
        <c:axId val="8157376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571840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6881970825242546"/>
          <c:y val="0.85345030992648596"/>
          <c:w val="0.46389018873810633"/>
          <c:h val="0.11075987390302421"/>
        </c:manualLayout>
      </c:layout>
    </c:legend>
    <c:plotVisOnly val="1"/>
  </c:chart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854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10447</c:v>
                </c:pt>
                <c:pt idx="1">
                  <c:v>6642</c:v>
                </c:pt>
                <c:pt idx="2">
                  <c:v>10888</c:v>
                </c:pt>
                <c:pt idx="3">
                  <c:v>10343</c:v>
                </c:pt>
                <c:pt idx="4">
                  <c:v>8863</c:v>
                </c:pt>
                <c:pt idx="5">
                  <c:v>7028</c:v>
                </c:pt>
                <c:pt idx="6">
                  <c:v>11049</c:v>
                </c:pt>
                <c:pt idx="7">
                  <c:v>10737</c:v>
                </c:pt>
                <c:pt idx="8">
                  <c:v>6461</c:v>
                </c:pt>
                <c:pt idx="9">
                  <c:v>10871</c:v>
                </c:pt>
                <c:pt idx="10">
                  <c:v>8332</c:v>
                </c:pt>
                <c:pt idx="11">
                  <c:v>12978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6182</c:v>
                </c:pt>
                <c:pt idx="1">
                  <c:v>8822</c:v>
                </c:pt>
                <c:pt idx="2">
                  <c:v>12523</c:v>
                </c:pt>
                <c:pt idx="3">
                  <c:v>9951</c:v>
                </c:pt>
                <c:pt idx="4">
                  <c:v>9849</c:v>
                </c:pt>
                <c:pt idx="5">
                  <c:v>11860</c:v>
                </c:pt>
                <c:pt idx="6">
                  <c:v>10033</c:v>
                </c:pt>
                <c:pt idx="7">
                  <c:v>7896</c:v>
                </c:pt>
                <c:pt idx="8">
                  <c:v>10270</c:v>
                </c:pt>
                <c:pt idx="9">
                  <c:v>9538</c:v>
                </c:pt>
                <c:pt idx="10">
                  <c:v>11416</c:v>
                </c:pt>
                <c:pt idx="11">
                  <c:v>14282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7976</c:v>
                </c:pt>
                <c:pt idx="1">
                  <c:v>6153</c:v>
                </c:pt>
                <c:pt idx="2">
                  <c:v>4805</c:v>
                </c:pt>
                <c:pt idx="3">
                  <c:v>7192</c:v>
                </c:pt>
                <c:pt idx="4">
                  <c:v>6740</c:v>
                </c:pt>
                <c:pt idx="5">
                  <c:v>6402</c:v>
                </c:pt>
                <c:pt idx="6">
                  <c:v>7348</c:v>
                </c:pt>
                <c:pt idx="7">
                  <c:v>6709</c:v>
                </c:pt>
                <c:pt idx="8">
                  <c:v>8453</c:v>
                </c:pt>
                <c:pt idx="9">
                  <c:v>6850</c:v>
                </c:pt>
                <c:pt idx="10">
                  <c:v>7133</c:v>
                </c:pt>
                <c:pt idx="11">
                  <c:v>8662</c:v>
                </c:pt>
              </c:numCache>
            </c:numRef>
          </c:val>
        </c:ser>
        <c:marker val="1"/>
        <c:axId val="81605376"/>
        <c:axId val="81607296"/>
      </c:lineChart>
      <c:catAx>
        <c:axId val="81605376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607296"/>
        <c:crossesAt val="0"/>
        <c:auto val="1"/>
        <c:lblAlgn val="ctr"/>
        <c:lblOffset val="100"/>
      </c:catAx>
      <c:valAx>
        <c:axId val="8160729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605376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88720367518636"/>
          <c:y val="0.85047326115485566"/>
          <c:w val="0.51398113981139792"/>
          <c:h val="0.12522118328958878"/>
        </c:manualLayout>
      </c:layout>
    </c:legend>
    <c:plotVisOnly val="1"/>
  </c:chart>
  <c:printSettings>
    <c:headerFooter/>
    <c:pageMargins b="0.75000000000000777" l="0.70000000000000062" r="0.70000000000000062" t="0.75000000000000777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508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3662.21877123168</c:v>
                </c:pt>
                <c:pt idx="1">
                  <c:v>3824.3482480830826</c:v>
                </c:pt>
                <c:pt idx="2">
                  <c:v>4835.2732213918271</c:v>
                </c:pt>
                <c:pt idx="3">
                  <c:v>3633.6076870814327</c:v>
                </c:pt>
                <c:pt idx="4">
                  <c:v>12760.543531010386</c:v>
                </c:pt>
                <c:pt idx="5">
                  <c:v>4854.3472774919928</c:v>
                </c:pt>
                <c:pt idx="6">
                  <c:v>3881.5704163835776</c:v>
                </c:pt>
                <c:pt idx="7">
                  <c:v>5550.550325148015</c:v>
                </c:pt>
                <c:pt idx="8">
                  <c:v>4873.4213335921577</c:v>
                </c:pt>
                <c:pt idx="9">
                  <c:v>7133.6969814617096</c:v>
                </c:pt>
                <c:pt idx="10">
                  <c:v>5808.0500825002428</c:v>
                </c:pt>
                <c:pt idx="11">
                  <c:v>3967.4036688343199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4784.9437111801235</c:v>
                </c:pt>
                <c:pt idx="1">
                  <c:v>4490.0465838509317</c:v>
                </c:pt>
                <c:pt idx="2">
                  <c:v>4176.1238354037268</c:v>
                </c:pt>
                <c:pt idx="3">
                  <c:v>10112.117624223602</c:v>
                </c:pt>
                <c:pt idx="4">
                  <c:v>5346.1995341614902</c:v>
                </c:pt>
                <c:pt idx="5">
                  <c:v>5279.6098602484471</c:v>
                </c:pt>
                <c:pt idx="6">
                  <c:v>4566.1490683229813</c:v>
                </c:pt>
                <c:pt idx="7">
                  <c:v>6316.5062111801235</c:v>
                </c:pt>
                <c:pt idx="8">
                  <c:v>7381.9409937888195</c:v>
                </c:pt>
                <c:pt idx="9">
                  <c:v>7191.6847826086951</c:v>
                </c:pt>
                <c:pt idx="10">
                  <c:v>5136.9177018633536</c:v>
                </c:pt>
                <c:pt idx="11">
                  <c:v>3576.8167701863354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3172.3873960951096</c:v>
                </c:pt>
                <c:pt idx="1">
                  <c:v>2675.5074424898512</c:v>
                </c:pt>
                <c:pt idx="2">
                  <c:v>5523.011791996907</c:v>
                </c:pt>
                <c:pt idx="3">
                  <c:v>5293.6825826406339</c:v>
                </c:pt>
                <c:pt idx="4">
                  <c:v>9144.5022230813847</c:v>
                </c:pt>
                <c:pt idx="5">
                  <c:v>5666.3425478445779</c:v>
                </c:pt>
                <c:pt idx="6">
                  <c:v>5809.6733036922487</c:v>
                </c:pt>
                <c:pt idx="7">
                  <c:v>3105.4997100328633</c:v>
                </c:pt>
                <c:pt idx="8">
                  <c:v>6172.7778851730136</c:v>
                </c:pt>
                <c:pt idx="9">
                  <c:v>4787.2472453121982</c:v>
                </c:pt>
                <c:pt idx="10">
                  <c:v>8399.1822926734967</c:v>
                </c:pt>
                <c:pt idx="11">
                  <c:v>4519.696501063213</c:v>
                </c:pt>
              </c:numCache>
            </c:numRef>
          </c:val>
        </c:ser>
        <c:marker val="1"/>
        <c:axId val="81742848"/>
        <c:axId val="81785600"/>
      </c:lineChart>
      <c:catAx>
        <c:axId val="8174284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785600"/>
        <c:crossesAt val="0"/>
        <c:auto val="1"/>
        <c:lblAlgn val="ctr"/>
        <c:lblOffset val="100"/>
      </c:catAx>
      <c:valAx>
        <c:axId val="8178560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742848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4724844972709312"/>
          <c:y val="0.84110718404517615"/>
          <c:w val="0.47405238327639498"/>
          <c:h val="0.13048372504573288"/>
        </c:manualLayout>
      </c:layout>
    </c:legend>
    <c:plotVisOnly val="1"/>
  </c:chart>
  <c:printSettings>
    <c:headerFooter/>
    <c:pageMargins b="0.75000000000000777" l="0.70000000000000062" r="0.70000000000000062" t="0.75000000000000777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7024.675324675326</c:v>
                </c:pt>
                <c:pt idx="1">
                  <c:v>6194.8051948051952</c:v>
                </c:pt>
                <c:pt idx="2">
                  <c:v>7801.948051948053</c:v>
                </c:pt>
                <c:pt idx="3">
                  <c:v>7188.3116883116891</c:v>
                </c:pt>
                <c:pt idx="4">
                  <c:v>7807.7922077922076</c:v>
                </c:pt>
                <c:pt idx="5">
                  <c:v>7907.1428571428569</c:v>
                </c:pt>
                <c:pt idx="6">
                  <c:v>7889.6103896103896</c:v>
                </c:pt>
                <c:pt idx="7">
                  <c:v>9157.7922077922067</c:v>
                </c:pt>
                <c:pt idx="8">
                  <c:v>8275.3246753246749</c:v>
                </c:pt>
                <c:pt idx="9">
                  <c:v>8142.0125786163517</c:v>
                </c:pt>
                <c:pt idx="10">
                  <c:v>8289.937106918238</c:v>
                </c:pt>
                <c:pt idx="11">
                  <c:v>7772.727272727273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8240</c:v>
                </c:pt>
                <c:pt idx="1">
                  <c:v>8176</c:v>
                </c:pt>
                <c:pt idx="2">
                  <c:v>7405</c:v>
                </c:pt>
                <c:pt idx="3">
                  <c:v>8655</c:v>
                </c:pt>
                <c:pt idx="4">
                  <c:v>7890</c:v>
                </c:pt>
                <c:pt idx="5">
                  <c:v>7434</c:v>
                </c:pt>
                <c:pt idx="6">
                  <c:v>8153</c:v>
                </c:pt>
                <c:pt idx="7">
                  <c:v>7469</c:v>
                </c:pt>
                <c:pt idx="8">
                  <c:v>7621</c:v>
                </c:pt>
                <c:pt idx="9">
                  <c:v>7720</c:v>
                </c:pt>
                <c:pt idx="10">
                  <c:v>7457</c:v>
                </c:pt>
                <c:pt idx="11">
                  <c:v>8006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6510</c:v>
                </c:pt>
                <c:pt idx="1">
                  <c:v>8802</c:v>
                </c:pt>
                <c:pt idx="2">
                  <c:v>7320</c:v>
                </c:pt>
                <c:pt idx="3">
                  <c:v>11412</c:v>
                </c:pt>
                <c:pt idx="4">
                  <c:v>8468</c:v>
                </c:pt>
                <c:pt idx="5">
                  <c:v>8229</c:v>
                </c:pt>
                <c:pt idx="6">
                  <c:v>9801</c:v>
                </c:pt>
                <c:pt idx="7">
                  <c:v>8559</c:v>
                </c:pt>
                <c:pt idx="8">
                  <c:v>8861</c:v>
                </c:pt>
                <c:pt idx="9">
                  <c:v>8594</c:v>
                </c:pt>
                <c:pt idx="10">
                  <c:v>7165</c:v>
                </c:pt>
                <c:pt idx="11">
                  <c:v>6814</c:v>
                </c:pt>
              </c:numCache>
            </c:numRef>
          </c:val>
        </c:ser>
        <c:marker val="1"/>
        <c:axId val="83546880"/>
        <c:axId val="83548416"/>
      </c:lineChart>
      <c:catAx>
        <c:axId val="8354688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3548416"/>
        <c:crosses val="autoZero"/>
        <c:auto val="1"/>
        <c:lblAlgn val="ctr"/>
        <c:lblOffset val="100"/>
      </c:catAx>
      <c:valAx>
        <c:axId val="8354841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3546880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713544442673894"/>
          <c:y val="0.83122674220848125"/>
          <c:w val="0.48910599364193225"/>
          <c:h val="0.14943089802362716"/>
        </c:manualLayout>
      </c:layout>
    </c:legend>
    <c:plotVisOnly val="1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PAPEL-CARTON%202017/ADIPA%20-%20Rutas%20Antequera%20-%20Papel%20Cart&#243;n%202016/DISTRIBUCI&#211;N%20KILOS%20POR%20MUNICIPIO%202017%20RESUMEN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14">
          <cell r="F14">
            <v>61761.980930695885</v>
          </cell>
          <cell r="G14">
            <v>57307.812722356626</v>
          </cell>
          <cell r="H14">
            <v>67255.144442863239</v>
          </cell>
          <cell r="I14">
            <v>64944.195246904797</v>
          </cell>
          <cell r="J14">
            <v>71704.653479436456</v>
          </cell>
          <cell r="K14">
            <v>70903.275935676676</v>
          </cell>
          <cell r="L14">
            <v>68904.491248043269</v>
          </cell>
          <cell r="M14">
            <v>73265.476021061622</v>
          </cell>
          <cell r="N14">
            <v>69393.704283478015</v>
          </cell>
          <cell r="O14">
            <v>70600.42977088374</v>
          </cell>
          <cell r="P14">
            <v>94413.456667141028</v>
          </cell>
          <cell r="Q14">
            <v>64296.570371424503</v>
          </cell>
        </row>
        <row r="18">
          <cell r="F18">
            <v>95310.316066725194</v>
          </cell>
          <cell r="G18">
            <v>87098.744512730467</v>
          </cell>
          <cell r="H18">
            <v>102917.88410886742</v>
          </cell>
          <cell r="I18">
            <v>94627.216856892017</v>
          </cell>
          <cell r="J18">
            <v>106736.04916593504</v>
          </cell>
          <cell r="K18">
            <v>102062.21246707639</v>
          </cell>
          <cell r="L18">
            <v>105563.99473222125</v>
          </cell>
          <cell r="M18">
            <v>106203.95083406496</v>
          </cell>
          <cell r="N18">
            <v>100501.87006145742</v>
          </cell>
          <cell r="O18">
            <v>89622.616330114135</v>
          </cell>
          <cell r="P18">
            <v>46227.840210711147</v>
          </cell>
          <cell r="Q18">
            <v>96115.654082528534</v>
          </cell>
        </row>
        <row r="20">
          <cell r="F20">
            <v>40220</v>
          </cell>
          <cell r="G20">
            <v>41920</v>
          </cell>
          <cell r="H20">
            <v>39020</v>
          </cell>
          <cell r="I20">
            <v>46360</v>
          </cell>
          <cell r="J20">
            <v>46940</v>
          </cell>
          <cell r="K20">
            <v>43080</v>
          </cell>
          <cell r="L20">
            <v>52980</v>
          </cell>
          <cell r="M20">
            <v>39300</v>
          </cell>
          <cell r="N20">
            <v>44540</v>
          </cell>
          <cell r="O20">
            <v>50720</v>
          </cell>
          <cell r="P20">
            <v>41900</v>
          </cell>
          <cell r="Q20">
            <v>43300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13">
          <cell r="F13">
            <v>197751.64297896533</v>
          </cell>
        </row>
        <row r="14">
          <cell r="F14">
            <v>59768.357021034681</v>
          </cell>
          <cell r="G14">
            <v>56071.12990335418</v>
          </cell>
          <cell r="H14">
            <v>62978.190733371237</v>
          </cell>
          <cell r="I14">
            <v>64939.368959636158</v>
          </cell>
          <cell r="J14">
            <v>67065.332575326887</v>
          </cell>
          <cell r="K14">
            <v>62790.196134167141</v>
          </cell>
          <cell r="L14">
            <v>70115.022740193293</v>
          </cell>
          <cell r="M14">
            <v>70342.472996020471</v>
          </cell>
          <cell r="N14">
            <v>65278.223422399089</v>
          </cell>
          <cell r="O14">
            <v>60246.46674246731</v>
          </cell>
          <cell r="P14">
            <v>7710.0994883456506</v>
          </cell>
          <cell r="Q14">
            <v>61671.512222853897</v>
          </cell>
        </row>
        <row r="18">
          <cell r="F18">
            <v>92182.69767441861</v>
          </cell>
          <cell r="G18">
            <v>76367.627906976748</v>
          </cell>
          <cell r="H18">
            <v>98269.767441860458</v>
          </cell>
          <cell r="I18">
            <v>94494.511627906977</v>
          </cell>
          <cell r="J18">
            <v>97513.30232558139</v>
          </cell>
          <cell r="K18">
            <v>100008.93023255814</v>
          </cell>
          <cell r="L18">
            <v>97555.720930232565</v>
          </cell>
          <cell r="M18">
            <v>98128.372093023252</v>
          </cell>
          <cell r="N18">
            <v>98496</v>
          </cell>
          <cell r="O18">
            <v>90712.186046511633</v>
          </cell>
          <cell r="P18">
            <v>92274.604651162794</v>
          </cell>
          <cell r="Q18">
            <v>100242.23255813954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14">
          <cell r="F14">
            <v>53082.459574468085</v>
          </cell>
          <cell r="G14">
            <v>50741.617021276594</v>
          </cell>
          <cell r="H14">
            <v>63726.051063829786</v>
          </cell>
          <cell r="I14">
            <v>60735.753191489363</v>
          </cell>
          <cell r="J14">
            <v>63366.280851063828</v>
          </cell>
          <cell r="K14">
            <v>59086.417021276597</v>
          </cell>
          <cell r="L14">
            <v>63062.578723404258</v>
          </cell>
          <cell r="M14">
            <v>56670.817021276598</v>
          </cell>
          <cell r="N14">
            <v>55745.693617021279</v>
          </cell>
          <cell r="O14">
            <v>59572.340425531918</v>
          </cell>
          <cell r="P14">
            <v>56862.382978723406</v>
          </cell>
          <cell r="Q14">
            <v>54600.970212765955</v>
          </cell>
        </row>
        <row r="18">
          <cell r="F18">
            <v>104570.34787291331</v>
          </cell>
          <cell r="G18">
            <v>93984.809908454496</v>
          </cell>
          <cell r="H18">
            <v>111123.29994614971</v>
          </cell>
          <cell r="I18">
            <v>110725.72105546581</v>
          </cell>
          <cell r="J18">
            <v>105415.20301561659</v>
          </cell>
          <cell r="K18">
            <v>112351.53473344103</v>
          </cell>
          <cell r="L18">
            <v>115652.85945072697</v>
          </cell>
          <cell r="M18">
            <v>111208.49542272482</v>
          </cell>
          <cell r="N18">
            <v>105209.31394722671</v>
          </cell>
          <cell r="O18">
            <v>98720.258481421653</v>
          </cell>
          <cell r="P18">
            <v>87005.880452342491</v>
          </cell>
          <cell r="Q18">
            <v>85500.760366182018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9">
          <cell r="C69">
            <v>3662.21877123168</v>
          </cell>
          <cell r="D69">
            <v>3824.3482480830826</v>
          </cell>
          <cell r="E69">
            <v>4835.2732213918271</v>
          </cell>
          <cell r="F69">
            <v>3633.6076870814327</v>
          </cell>
          <cell r="G69">
            <v>12760.543531010386</v>
          </cell>
          <cell r="H69">
            <v>4854.3472774919928</v>
          </cell>
          <cell r="I69">
            <v>3881.5704163835776</v>
          </cell>
          <cell r="J69">
            <v>5550.550325148015</v>
          </cell>
          <cell r="K69">
            <v>4873.4213335921577</v>
          </cell>
          <cell r="L69">
            <v>7133.6969814617096</v>
          </cell>
          <cell r="M69">
            <v>5808.0500825002428</v>
          </cell>
          <cell r="N69">
            <v>3967.4036688343199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8">
          <cell r="C68">
            <v>857.73882170198613</v>
          </cell>
        </row>
        <row r="69">
          <cell r="C69">
            <v>4784.9437111801235</v>
          </cell>
          <cell r="D69">
            <v>4490.0465838509317</v>
          </cell>
          <cell r="E69">
            <v>4176.1238354037268</v>
          </cell>
          <cell r="F69">
            <v>10112.117624223602</v>
          </cell>
          <cell r="G69">
            <v>5346.1995341614902</v>
          </cell>
          <cell r="H69">
            <v>5279.6098602484471</v>
          </cell>
          <cell r="I69">
            <v>4566.1490683229813</v>
          </cell>
          <cell r="J69">
            <v>6316.5062111801235</v>
          </cell>
          <cell r="K69">
            <v>7381.9409937888195</v>
          </cell>
          <cell r="L69">
            <v>7191.6847826086951</v>
          </cell>
          <cell r="M69">
            <v>5136.9177018633536</v>
          </cell>
          <cell r="N69">
            <v>3576.8167701863354</v>
          </cell>
        </row>
      </sheetData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9">
          <cell r="C69">
            <v>3172.3873960951096</v>
          </cell>
          <cell r="D69">
            <v>2675.5074424898512</v>
          </cell>
          <cell r="E69">
            <v>5523.011791996907</v>
          </cell>
          <cell r="F69">
            <v>5293.6825826406339</v>
          </cell>
          <cell r="G69">
            <v>9144.5022230813847</v>
          </cell>
          <cell r="H69">
            <v>5666.3425478445779</v>
          </cell>
          <cell r="I69">
            <v>5809.6733036922487</v>
          </cell>
          <cell r="J69">
            <v>3105.4997100328633</v>
          </cell>
          <cell r="K69">
            <v>6172.7778851730136</v>
          </cell>
          <cell r="L69">
            <v>4787.2472453121982</v>
          </cell>
          <cell r="M69">
            <v>8399.1822926734967</v>
          </cell>
          <cell r="N69">
            <v>4519.696501063213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</sheetNames>
    <sheetDataSet>
      <sheetData sheetId="0">
        <row r="16">
          <cell r="B16">
            <v>10447</v>
          </cell>
          <cell r="C16">
            <v>6642</v>
          </cell>
          <cell r="D16">
            <v>10888</v>
          </cell>
          <cell r="E16">
            <v>10343</v>
          </cell>
          <cell r="F16">
            <v>8863</v>
          </cell>
          <cell r="G16">
            <v>7028</v>
          </cell>
          <cell r="H16">
            <v>11049</v>
          </cell>
          <cell r="I16">
            <v>10737</v>
          </cell>
          <cell r="J16">
            <v>6461</v>
          </cell>
          <cell r="K16">
            <v>10871</v>
          </cell>
          <cell r="L16">
            <v>8332</v>
          </cell>
          <cell r="M16">
            <v>12978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63">
          <cell r="E63">
            <v>7024.675324675326</v>
          </cell>
          <cell r="F63">
            <v>6194.8051948051952</v>
          </cell>
          <cell r="G63">
            <v>7801.948051948053</v>
          </cell>
          <cell r="H63">
            <v>7188.3116883116891</v>
          </cell>
          <cell r="I63">
            <v>7807.7922077922076</v>
          </cell>
          <cell r="J63">
            <v>7907.1428571428569</v>
          </cell>
          <cell r="K63">
            <v>7889.6103896103896</v>
          </cell>
          <cell r="L63">
            <v>9157.7922077922067</v>
          </cell>
          <cell r="M63">
            <v>8275.3246753246749</v>
          </cell>
          <cell r="N63">
            <v>8142.0125786163517</v>
          </cell>
          <cell r="O63">
            <v>8289.937106918238</v>
          </cell>
          <cell r="P63">
            <v>7772.727272727273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6"/>
  <sheetViews>
    <sheetView workbookViewId="0">
      <selection activeCell="R24" sqref="R24"/>
    </sheetView>
  </sheetViews>
  <sheetFormatPr baseColWidth="10" defaultRowHeight="14.4"/>
  <cols>
    <col min="1" max="1" width="8.6640625" style="2" customWidth="1"/>
    <col min="2" max="2" width="8.33203125" style="2" bestFit="1" customWidth="1"/>
    <col min="3" max="3" width="7.6640625" style="1" customWidth="1"/>
    <col min="4" max="4" width="7.6640625" customWidth="1"/>
    <col min="5" max="5" width="7.6640625" style="3" customWidth="1"/>
    <col min="6" max="7" width="7.6640625" customWidth="1"/>
    <col min="8" max="8" width="7.6640625" style="3" customWidth="1"/>
    <col min="9" max="10" width="7.6640625" customWidth="1"/>
    <col min="11" max="11" width="7.6640625" style="3" customWidth="1"/>
    <col min="12" max="13" width="7.6640625" customWidth="1"/>
    <col min="14" max="14" width="7.664062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70" t="s">
        <v>2</v>
      </c>
      <c r="D6" s="71" t="s">
        <v>3</v>
      </c>
      <c r="E6" s="71" t="s">
        <v>4</v>
      </c>
      <c r="F6" s="71" t="s">
        <v>5</v>
      </c>
      <c r="G6" s="71" t="s">
        <v>6</v>
      </c>
      <c r="H6" s="71" t="s">
        <v>7</v>
      </c>
      <c r="I6" s="71" t="s">
        <v>8</v>
      </c>
      <c r="J6" s="71" t="s">
        <v>9</v>
      </c>
      <c r="K6" s="71" t="s">
        <v>10</v>
      </c>
      <c r="L6" s="71" t="s">
        <v>11</v>
      </c>
      <c r="M6" s="71" t="s">
        <v>12</v>
      </c>
      <c r="N6" s="72" t="s">
        <v>13</v>
      </c>
      <c r="O6" s="81"/>
      <c r="P6" s="74"/>
      <c r="Q6" s="74"/>
    </row>
    <row r="7" spans="1:17" s="5" customFormat="1" ht="16.95" customHeight="1">
      <c r="A7" s="15">
        <v>2017</v>
      </c>
      <c r="B7" s="19">
        <v>4913</v>
      </c>
      <c r="C7" s="62">
        <f>[1]ANTEQUERA!F14+[1]ANTEQUERA!F18+[1]ANTEQUERA!F20</f>
        <v>197292.29699742107</v>
      </c>
      <c r="D7" s="14">
        <f>[1]ANTEQUERA!G14+[1]ANTEQUERA!G18+[1]ANTEQUERA!G20</f>
        <v>186326.55723508709</v>
      </c>
      <c r="E7" s="14">
        <f>[1]ANTEQUERA!H14+[1]ANTEQUERA!H18+[1]ANTEQUERA!H20</f>
        <v>209193.02855173068</v>
      </c>
      <c r="F7" s="14">
        <f>[1]ANTEQUERA!I14+[1]ANTEQUERA!I18+[1]ANTEQUERA!I20</f>
        <v>205931.41210379681</v>
      </c>
      <c r="G7" s="14">
        <f>[1]ANTEQUERA!J14+[1]ANTEQUERA!J18+[1]ANTEQUERA!J20</f>
        <v>225380.70264537149</v>
      </c>
      <c r="H7" s="14">
        <f>[1]ANTEQUERA!K14+[1]ANTEQUERA!K18+[1]ANTEQUERA!K20</f>
        <v>216045.48840275308</v>
      </c>
      <c r="I7" s="14">
        <f>[1]ANTEQUERA!L14+[1]ANTEQUERA!L18+[1]ANTEQUERA!L20</f>
        <v>227448.48598026452</v>
      </c>
      <c r="J7" s="14">
        <f>[1]ANTEQUERA!M14+[1]ANTEQUERA!M18+[1]ANTEQUERA!M20</f>
        <v>218769.42685512657</v>
      </c>
      <c r="K7" s="14">
        <f>[1]ANTEQUERA!N14+[1]ANTEQUERA!N18+[1]ANTEQUERA!N20</f>
        <v>214435.57434493542</v>
      </c>
      <c r="L7" s="14">
        <f>[1]ANTEQUERA!O14+[1]ANTEQUERA!O18+[1]ANTEQUERA!O20</f>
        <v>210943.04610099789</v>
      </c>
      <c r="M7" s="14">
        <f>[1]ANTEQUERA!P14+[1]ANTEQUERA!P18+[1]ANTEQUERA!P20</f>
        <v>182541.29687785218</v>
      </c>
      <c r="N7" s="54">
        <f>[1]ANTEQUERA!Q14+[1]ANTEQUERA!Q18+[1]ANTEQUERA!Q20</f>
        <v>203712.22445395304</v>
      </c>
      <c r="O7" s="52">
        <f>SUM(C7:N7)</f>
        <v>2498019.5405492899</v>
      </c>
      <c r="P7" s="31">
        <f>O7/B7</f>
        <v>508.45095472202115</v>
      </c>
      <c r="Q7" s="32">
        <f>P7/1000</f>
        <v>0.50845095472202118</v>
      </c>
    </row>
    <row r="8" spans="1:17" s="5" customFormat="1" ht="16.95" customHeight="1">
      <c r="A8" s="60">
        <v>2016</v>
      </c>
      <c r="B8" s="61">
        <v>4901</v>
      </c>
      <c r="C8" s="63">
        <f>[2]ANTEQUERA!F14+[2]ANTEQUERA!F18</f>
        <v>151951.05469545329</v>
      </c>
      <c r="D8" s="59">
        <f>[2]ANTEQUERA!G14+[2]ANTEQUERA!G18</f>
        <v>132438.75781033092</v>
      </c>
      <c r="E8" s="59">
        <f>[2]ANTEQUERA!H14+[2]ANTEQUERA!H18</f>
        <v>161247.9581752317</v>
      </c>
      <c r="F8" s="59">
        <f>[2]ANTEQUERA!I14+[2]ANTEQUERA!I18</f>
        <v>159433.88058754313</v>
      </c>
      <c r="G8" s="59">
        <f>[2]ANTEQUERA!J14+[2]ANTEQUERA!J18</f>
        <v>164578.63490090828</v>
      </c>
      <c r="H8" s="59">
        <f>[2]ANTEQUERA!K14+[2]ANTEQUERA!K18</f>
        <v>162799.12636672528</v>
      </c>
      <c r="I8" s="59">
        <f>[2]ANTEQUERA!L14+[2]ANTEQUERA!L18</f>
        <v>167670.74367042584</v>
      </c>
      <c r="J8" s="59">
        <f>[2]ANTEQUERA!M14+[2]ANTEQUERA!M18</f>
        <v>168470.84508904372</v>
      </c>
      <c r="K8" s="59">
        <f>[2]ANTEQUERA!N14+[2]ANTEQUERA!N18</f>
        <v>163774.22342239908</v>
      </c>
      <c r="L8" s="59">
        <f>[2]ANTEQUERA!O14+[2]ANTEQUERA!O18</f>
        <v>150958.65278897894</v>
      </c>
      <c r="M8" s="59">
        <f>[2]ANTEQUERA!P14+[2]ANTEQUERA!P18</f>
        <v>99984.704139508438</v>
      </c>
      <c r="N8" s="64">
        <f>[2]ANTEQUERA!Q14+[2]ANTEQUERA!Q18</f>
        <v>161913.74478099344</v>
      </c>
      <c r="O8" s="52">
        <f>SUM(C8:N8)</f>
        <v>1845222.3264275421</v>
      </c>
      <c r="P8" s="31">
        <f>O8/B8</f>
        <v>376.49914842430974</v>
      </c>
      <c r="Q8" s="32">
        <f>P8/1000</f>
        <v>0.37649914842430976</v>
      </c>
    </row>
    <row r="9" spans="1:17" s="6" customFormat="1" ht="16.95" customHeight="1" thickBot="1">
      <c r="A9" s="16">
        <v>2015</v>
      </c>
      <c r="B9" s="20">
        <v>4943</v>
      </c>
      <c r="C9" s="65">
        <f>[3]ANTEQUERA!F14+[3]ANTEQUERA!F18</f>
        <v>157652.80744738138</v>
      </c>
      <c r="D9" s="17">
        <f>[3]ANTEQUERA!G14+[3]ANTEQUERA!G18</f>
        <v>144726.4269297311</v>
      </c>
      <c r="E9" s="17">
        <f>[3]ANTEQUERA!H14+[3]ANTEQUERA!H18</f>
        <v>174849.35100997949</v>
      </c>
      <c r="F9" s="17">
        <f>[3]ANTEQUERA!I14+[3]ANTEQUERA!I18</f>
        <v>171461.47424695519</v>
      </c>
      <c r="G9" s="17">
        <f>[3]ANTEQUERA!J14+[3]ANTEQUERA!J18</f>
        <v>168781.48386668041</v>
      </c>
      <c r="H9" s="17">
        <f>[3]ANTEQUERA!K14+[3]ANTEQUERA!K18</f>
        <v>171437.95175471762</v>
      </c>
      <c r="I9" s="17">
        <f>[3]ANTEQUERA!L14+[3]ANTEQUERA!L18</f>
        <v>178715.43817413124</v>
      </c>
      <c r="J9" s="17">
        <f>[3]ANTEQUERA!M14+[3]ANTEQUERA!M18</f>
        <v>167879.31244400144</v>
      </c>
      <c r="K9" s="17">
        <f>[3]ANTEQUERA!N14+[3]ANTEQUERA!N18</f>
        <v>160955.00756424799</v>
      </c>
      <c r="L9" s="17">
        <f>[3]ANTEQUERA!O14+[3]ANTEQUERA!O18</f>
        <v>158292.59890695359</v>
      </c>
      <c r="M9" s="17">
        <f>[3]ANTEQUERA!P14+[3]ANTEQUERA!P18</f>
        <v>143868.26343106589</v>
      </c>
      <c r="N9" s="66">
        <f>[3]ANTEQUERA!Q14+[3]ANTEQUERA!Q18</f>
        <v>140101.73057894799</v>
      </c>
      <c r="O9" s="53">
        <f>SUM(C9:N9)</f>
        <v>1938721.8463547935</v>
      </c>
      <c r="P9" s="29">
        <f>O9/B9</f>
        <v>392.21562742358759</v>
      </c>
      <c r="Q9" s="30">
        <f>P9/1000</f>
        <v>0.39221562742358757</v>
      </c>
    </row>
    <row r="23" ht="15.75" customHeight="1"/>
    <row r="33" spans="2:13">
      <c r="B33" s="76" t="s">
        <v>14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5" spans="2:13">
      <c r="B35" s="2" t="s">
        <v>23</v>
      </c>
      <c r="D35">
        <v>108</v>
      </c>
    </row>
    <row r="36" spans="2:13">
      <c r="B36" s="2" t="s">
        <v>24</v>
      </c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scale="90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5"/>
  <sheetViews>
    <sheetView workbookViewId="0">
      <selection activeCell="S20" sqref="S20"/>
    </sheetView>
  </sheetViews>
  <sheetFormatPr baseColWidth="10" defaultRowHeight="14.4"/>
  <cols>
    <col min="1" max="1" width="7.109375" customWidth="1"/>
    <col min="2" max="2" width="8.33203125" bestFit="1" customWidth="1"/>
    <col min="3" max="3" width="5.6640625" bestFit="1" customWidth="1"/>
    <col min="4" max="4" width="7.109375" bestFit="1" customWidth="1"/>
    <col min="5" max="5" width="6.33203125" customWidth="1"/>
    <col min="6" max="7" width="5.5546875" bestFit="1" customWidth="1"/>
    <col min="8" max="9" width="6.3320312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3320312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67" t="s">
        <v>2</v>
      </c>
      <c r="D6" s="68" t="s">
        <v>3</v>
      </c>
      <c r="E6" s="68" t="s">
        <v>4</v>
      </c>
      <c r="F6" s="68" t="s">
        <v>5</v>
      </c>
      <c r="G6" s="68" t="s">
        <v>6</v>
      </c>
      <c r="H6" s="68" t="s">
        <v>7</v>
      </c>
      <c r="I6" s="68" t="s">
        <v>8</v>
      </c>
      <c r="J6" s="68" t="s">
        <v>9</v>
      </c>
      <c r="K6" s="68" t="s">
        <v>10</v>
      </c>
      <c r="L6" s="68" t="s">
        <v>11</v>
      </c>
      <c r="M6" s="68" t="s">
        <v>12</v>
      </c>
      <c r="N6" s="69" t="s">
        <v>13</v>
      </c>
      <c r="O6" s="87"/>
      <c r="P6" s="83"/>
      <c r="Q6" s="83"/>
    </row>
    <row r="7" spans="1:17" s="13" customFormat="1" ht="16.95" customHeight="1">
      <c r="A7" s="15">
        <v>2017</v>
      </c>
      <c r="B7" s="19">
        <v>4913</v>
      </c>
      <c r="C7" s="62">
        <f>[7]RESUMEN!B$16</f>
        <v>10447</v>
      </c>
      <c r="D7" s="14">
        <f>[7]RESUMEN!C$16</f>
        <v>6642</v>
      </c>
      <c r="E7" s="14">
        <f>[7]RESUMEN!D$16</f>
        <v>10888</v>
      </c>
      <c r="F7" s="14">
        <f>[7]RESUMEN!E$16</f>
        <v>10343</v>
      </c>
      <c r="G7" s="14">
        <f>[7]RESUMEN!F$16</f>
        <v>8863</v>
      </c>
      <c r="H7" s="14">
        <f>[7]RESUMEN!G$16</f>
        <v>7028</v>
      </c>
      <c r="I7" s="14">
        <f>[7]RESUMEN!H$16</f>
        <v>11049</v>
      </c>
      <c r="J7" s="14">
        <f>[7]RESUMEN!I$16</f>
        <v>10737</v>
      </c>
      <c r="K7" s="14">
        <f>[7]RESUMEN!J$16</f>
        <v>6461</v>
      </c>
      <c r="L7" s="14">
        <f>[7]RESUMEN!K$16</f>
        <v>10871</v>
      </c>
      <c r="M7" s="14">
        <f>[7]RESUMEN!L$16</f>
        <v>8332</v>
      </c>
      <c r="N7" s="54">
        <f>[7]RESUMEN!M$16</f>
        <v>12978</v>
      </c>
      <c r="O7" s="52">
        <f>SUM(C7:N7)</f>
        <v>114639</v>
      </c>
      <c r="P7" s="33">
        <f>O7/B7</f>
        <v>23.333808263789944</v>
      </c>
      <c r="Q7" s="34">
        <f>P7/1000</f>
        <v>2.3333808263789942E-2</v>
      </c>
    </row>
    <row r="8" spans="1:17" s="13" customFormat="1" ht="16.95" customHeight="1">
      <c r="A8" s="60">
        <v>2016</v>
      </c>
      <c r="B8" s="61">
        <v>4901</v>
      </c>
      <c r="C8" s="63">
        <v>6182</v>
      </c>
      <c r="D8" s="59">
        <v>8822</v>
      </c>
      <c r="E8" s="59">
        <v>12523</v>
      </c>
      <c r="F8" s="59">
        <v>9951</v>
      </c>
      <c r="G8" s="59">
        <v>9849</v>
      </c>
      <c r="H8" s="59">
        <v>11860</v>
      </c>
      <c r="I8" s="59">
        <v>10033</v>
      </c>
      <c r="J8" s="59">
        <v>7896</v>
      </c>
      <c r="K8" s="59">
        <v>10270</v>
      </c>
      <c r="L8" s="59">
        <v>9538</v>
      </c>
      <c r="M8" s="59">
        <v>11416</v>
      </c>
      <c r="N8" s="64">
        <v>14282</v>
      </c>
      <c r="O8" s="52">
        <f>SUM(C8:N8)</f>
        <v>122622</v>
      </c>
      <c r="P8" s="33">
        <f>O8/B8</f>
        <v>25.019791879208324</v>
      </c>
      <c r="Q8" s="34">
        <f>P8/1000</f>
        <v>2.5019791879208324E-2</v>
      </c>
    </row>
    <row r="9" spans="1:17" s="7" customFormat="1" ht="16.95" customHeight="1" thickBot="1">
      <c r="A9" s="16">
        <v>2015</v>
      </c>
      <c r="B9" s="20">
        <v>4943</v>
      </c>
      <c r="C9" s="65">
        <v>7976</v>
      </c>
      <c r="D9" s="17">
        <v>6153</v>
      </c>
      <c r="E9" s="17">
        <v>4805</v>
      </c>
      <c r="F9" s="17">
        <v>7192</v>
      </c>
      <c r="G9" s="17">
        <v>6740</v>
      </c>
      <c r="H9" s="17">
        <v>6402</v>
      </c>
      <c r="I9" s="17">
        <v>7348</v>
      </c>
      <c r="J9" s="17">
        <v>6709</v>
      </c>
      <c r="K9" s="17">
        <v>8453</v>
      </c>
      <c r="L9" s="17">
        <v>6850</v>
      </c>
      <c r="M9" s="17">
        <v>7133</v>
      </c>
      <c r="N9" s="66">
        <v>8662</v>
      </c>
      <c r="O9" s="53">
        <f>SUM(C9:N9)</f>
        <v>84423</v>
      </c>
      <c r="P9" s="35">
        <f>O9/B9</f>
        <v>17.079304066356464</v>
      </c>
      <c r="Q9" s="36">
        <f>P9/1000</f>
        <v>1.7079304066356465E-2</v>
      </c>
    </row>
    <row r="32" spans="2:14">
      <c r="B32" s="76" t="s">
        <v>15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</row>
    <row r="34" spans="2:2">
      <c r="B34" t="s">
        <v>25</v>
      </c>
    </row>
    <row r="35" spans="2:2">
      <c r="B35" t="s">
        <v>26</v>
      </c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scale="90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7"/>
  <sheetViews>
    <sheetView workbookViewId="0">
      <selection activeCell="N7" sqref="N7"/>
    </sheetView>
  </sheetViews>
  <sheetFormatPr baseColWidth="10" defaultRowHeight="14.4"/>
  <cols>
    <col min="1" max="1" width="8.5546875" customWidth="1"/>
    <col min="2" max="2" width="8.33203125" bestFit="1" customWidth="1"/>
    <col min="3" max="10" width="6.6640625" customWidth="1"/>
    <col min="11" max="11" width="8.109375" bestFit="1" customWidth="1"/>
    <col min="12" max="12" width="6.6640625" customWidth="1"/>
    <col min="13" max="13" width="7.44140625" bestFit="1" customWidth="1"/>
    <col min="14" max="14" width="7.3320312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56" t="s">
        <v>2</v>
      </c>
      <c r="D6" s="57" t="s">
        <v>3</v>
      </c>
      <c r="E6" s="57" t="s">
        <v>4</v>
      </c>
      <c r="F6" s="57" t="s">
        <v>5</v>
      </c>
      <c r="G6" s="57" t="s">
        <v>6</v>
      </c>
      <c r="H6" s="57" t="s">
        <v>7</v>
      </c>
      <c r="I6" s="57" t="s">
        <v>8</v>
      </c>
      <c r="J6" s="57" t="s">
        <v>9</v>
      </c>
      <c r="K6" s="57" t="s">
        <v>10</v>
      </c>
      <c r="L6" s="57" t="s">
        <v>11</v>
      </c>
      <c r="M6" s="57" t="s">
        <v>12</v>
      </c>
      <c r="N6" s="58" t="s">
        <v>13</v>
      </c>
      <c r="O6" s="93"/>
      <c r="P6" s="89"/>
      <c r="Q6" s="89"/>
    </row>
    <row r="7" spans="1:17" s="13" customFormat="1" ht="16.95" customHeight="1">
      <c r="A7" s="15">
        <v>2017</v>
      </c>
      <c r="B7" s="19">
        <v>4913</v>
      </c>
      <c r="C7" s="62">
        <f>'[4]VIDRIO POR MUNICIPIOS'!C69</f>
        <v>3662.21877123168</v>
      </c>
      <c r="D7" s="14">
        <f>'[4]VIDRIO POR MUNICIPIOS'!D69</f>
        <v>3824.3482480830826</v>
      </c>
      <c r="E7" s="14">
        <f>'[4]VIDRIO POR MUNICIPIOS'!E69</f>
        <v>4835.2732213918271</v>
      </c>
      <c r="F7" s="14">
        <f>'[4]VIDRIO POR MUNICIPIOS'!F69</f>
        <v>3633.6076870814327</v>
      </c>
      <c r="G7" s="14">
        <f>'[4]VIDRIO POR MUNICIPIOS'!G69</f>
        <v>12760.543531010386</v>
      </c>
      <c r="H7" s="14">
        <f>'[4]VIDRIO POR MUNICIPIOS'!H69</f>
        <v>4854.3472774919928</v>
      </c>
      <c r="I7" s="14">
        <f>'[4]VIDRIO POR MUNICIPIOS'!I69</f>
        <v>3881.5704163835776</v>
      </c>
      <c r="J7" s="14">
        <f>'[4]VIDRIO POR MUNICIPIOS'!J69</f>
        <v>5550.550325148015</v>
      </c>
      <c r="K7" s="14">
        <f>'[4]VIDRIO POR MUNICIPIOS'!K69</f>
        <v>4873.4213335921577</v>
      </c>
      <c r="L7" s="14">
        <f>'[4]VIDRIO POR MUNICIPIOS'!L69</f>
        <v>7133.6969814617096</v>
      </c>
      <c r="M7" s="14">
        <f>'[4]VIDRIO POR MUNICIPIOS'!M69</f>
        <v>5808.0500825002428</v>
      </c>
      <c r="N7" s="14">
        <f>'[4]VIDRIO POR MUNICIPIOS'!N69</f>
        <v>3967.4036688343199</v>
      </c>
      <c r="O7" s="52">
        <f>SUM(C7:N7)</f>
        <v>64785.031544210426</v>
      </c>
      <c r="P7" s="37">
        <f>O7/B7</f>
        <v>13.186450548383966</v>
      </c>
      <c r="Q7" s="38">
        <f>P7/1000</f>
        <v>1.3186450548383967E-2</v>
      </c>
    </row>
    <row r="8" spans="1:17" s="13" customFormat="1" ht="16.95" customHeight="1">
      <c r="A8" s="60">
        <v>2016</v>
      </c>
      <c r="B8" s="61">
        <v>4901</v>
      </c>
      <c r="C8" s="63">
        <f>'[5]VIDRIO POR MUNICIPIOS'!C69</f>
        <v>4784.9437111801235</v>
      </c>
      <c r="D8" s="59">
        <f>'[5]VIDRIO POR MUNICIPIOS'!D69</f>
        <v>4490.0465838509317</v>
      </c>
      <c r="E8" s="59">
        <f>'[5]VIDRIO POR MUNICIPIOS'!E69</f>
        <v>4176.1238354037268</v>
      </c>
      <c r="F8" s="59">
        <f>'[5]VIDRIO POR MUNICIPIOS'!F69</f>
        <v>10112.117624223602</v>
      </c>
      <c r="G8" s="59">
        <f>'[5]VIDRIO POR MUNICIPIOS'!G69</f>
        <v>5346.1995341614902</v>
      </c>
      <c r="H8" s="59">
        <f>'[5]VIDRIO POR MUNICIPIOS'!H69</f>
        <v>5279.6098602484471</v>
      </c>
      <c r="I8" s="59">
        <f>'[5]VIDRIO POR MUNICIPIOS'!I69</f>
        <v>4566.1490683229813</v>
      </c>
      <c r="J8" s="59">
        <f>'[5]VIDRIO POR MUNICIPIOS'!J69</f>
        <v>6316.5062111801235</v>
      </c>
      <c r="K8" s="59">
        <f>'[5]VIDRIO POR MUNICIPIOS'!K69</f>
        <v>7381.9409937888195</v>
      </c>
      <c r="L8" s="59">
        <f>'[5]VIDRIO POR MUNICIPIOS'!L69</f>
        <v>7191.6847826086951</v>
      </c>
      <c r="M8" s="59">
        <f>'[5]VIDRIO POR MUNICIPIOS'!M69</f>
        <v>5136.9177018633536</v>
      </c>
      <c r="N8" s="64">
        <f>'[5]VIDRIO POR MUNICIPIOS'!N69</f>
        <v>3576.8167701863354</v>
      </c>
      <c r="O8" s="52">
        <f>SUM(C8:N8)</f>
        <v>68359.056677018627</v>
      </c>
      <c r="P8" s="37">
        <f>O8/B8</f>
        <v>13.947981366459626</v>
      </c>
      <c r="Q8" s="38">
        <f>P8/1000</f>
        <v>1.3947981366459626E-2</v>
      </c>
    </row>
    <row r="9" spans="1:17" s="4" customFormat="1" ht="16.95" customHeight="1" thickBot="1">
      <c r="A9" s="16">
        <v>2015</v>
      </c>
      <c r="B9" s="20">
        <v>4943</v>
      </c>
      <c r="C9" s="65">
        <f>'[6]VIDRIO POR MUNICIPIOS'!C69</f>
        <v>3172.3873960951096</v>
      </c>
      <c r="D9" s="17">
        <f>'[6]VIDRIO POR MUNICIPIOS'!D69</f>
        <v>2675.5074424898512</v>
      </c>
      <c r="E9" s="17">
        <f>'[6]VIDRIO POR MUNICIPIOS'!E69</f>
        <v>5523.011791996907</v>
      </c>
      <c r="F9" s="17">
        <f>'[6]VIDRIO POR MUNICIPIOS'!F69</f>
        <v>5293.6825826406339</v>
      </c>
      <c r="G9" s="17">
        <f>'[6]VIDRIO POR MUNICIPIOS'!G69</f>
        <v>9144.5022230813847</v>
      </c>
      <c r="H9" s="17">
        <f>'[6]VIDRIO POR MUNICIPIOS'!H69</f>
        <v>5666.3425478445779</v>
      </c>
      <c r="I9" s="17">
        <f>'[6]VIDRIO POR MUNICIPIOS'!I69</f>
        <v>5809.6733036922487</v>
      </c>
      <c r="J9" s="17">
        <f>'[6]VIDRIO POR MUNICIPIOS'!J69</f>
        <v>3105.4997100328633</v>
      </c>
      <c r="K9" s="17">
        <f>'[6]VIDRIO POR MUNICIPIOS'!K69</f>
        <v>6172.7778851730136</v>
      </c>
      <c r="L9" s="17">
        <f>'[6]VIDRIO POR MUNICIPIOS'!L69</f>
        <v>4787.2472453121982</v>
      </c>
      <c r="M9" s="17">
        <f>'[6]VIDRIO POR MUNICIPIOS'!M69</f>
        <v>8399.1822926734967</v>
      </c>
      <c r="N9" s="66">
        <f>'[6]VIDRIO POR MUNICIPIOS'!N69</f>
        <v>4519.696501063213</v>
      </c>
      <c r="O9" s="53">
        <f>SUM(C9:N9)</f>
        <v>64269.510922095491</v>
      </c>
      <c r="P9" s="39">
        <f>O9/B9</f>
        <v>13.002126425671756</v>
      </c>
      <c r="Q9" s="40">
        <f>P9/1000</f>
        <v>1.3002126425671756E-2</v>
      </c>
    </row>
    <row r="34" spans="2:13">
      <c r="B34" s="76" t="s">
        <v>15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18"/>
    </row>
    <row r="36" spans="2:13">
      <c r="B36" t="s">
        <v>27</v>
      </c>
    </row>
    <row r="37" spans="2:13">
      <c r="B37" t="s">
        <v>28</v>
      </c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scale="90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6"/>
  <sheetViews>
    <sheetView tabSelected="1" workbookViewId="0">
      <selection activeCell="S17" sqref="S17"/>
    </sheetView>
  </sheetViews>
  <sheetFormatPr baseColWidth="10" defaultRowHeight="14.4"/>
  <cols>
    <col min="1" max="1" width="7.88671875" customWidth="1"/>
    <col min="2" max="2" width="8.33203125" bestFit="1" customWidth="1"/>
    <col min="3" max="3" width="7.44140625" customWidth="1"/>
    <col min="4" max="5" width="6.6640625" customWidth="1"/>
    <col min="6" max="6" width="7.664062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664062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24" t="s">
        <v>2</v>
      </c>
      <c r="D6" s="25" t="s">
        <v>3</v>
      </c>
      <c r="E6" s="26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6" t="s">
        <v>11</v>
      </c>
      <c r="M6" s="26" t="s">
        <v>12</v>
      </c>
      <c r="N6" s="25" t="s">
        <v>13</v>
      </c>
      <c r="O6" s="97"/>
      <c r="P6" s="99"/>
      <c r="Q6" s="95"/>
    </row>
    <row r="7" spans="1:17" ht="16.95" customHeight="1">
      <c r="A7" s="22">
        <v>2017</v>
      </c>
      <c r="B7" s="55">
        <v>4913</v>
      </c>
      <c r="C7" s="41">
        <f>'[8]1.2'!E$63</f>
        <v>7024.675324675326</v>
      </c>
      <c r="D7" s="41">
        <f>'[8]1.2'!F$63</f>
        <v>6194.8051948051952</v>
      </c>
      <c r="E7" s="41">
        <f>'[8]1.2'!G$63</f>
        <v>7801.948051948053</v>
      </c>
      <c r="F7" s="41">
        <f>'[8]1.2'!H$63</f>
        <v>7188.3116883116891</v>
      </c>
      <c r="G7" s="41">
        <f>'[8]1.2'!I$63</f>
        <v>7807.7922077922076</v>
      </c>
      <c r="H7" s="41">
        <f>'[8]1.2'!J$63</f>
        <v>7907.1428571428569</v>
      </c>
      <c r="I7" s="41">
        <f>'[8]1.2'!K$63</f>
        <v>7889.6103896103896</v>
      </c>
      <c r="J7" s="41">
        <f>'[8]1.2'!L$63</f>
        <v>9157.7922077922067</v>
      </c>
      <c r="K7" s="41">
        <f>'[8]1.2'!M$63</f>
        <v>8275.3246753246749</v>
      </c>
      <c r="L7" s="41">
        <f>'[8]1.2'!N$63</f>
        <v>8142.0125786163517</v>
      </c>
      <c r="M7" s="41">
        <f>'[8]1.2'!O$63</f>
        <v>8289.937106918238</v>
      </c>
      <c r="N7" s="41">
        <f>'[8]1.2'!P$63</f>
        <v>7772.727272727273</v>
      </c>
      <c r="O7" s="50">
        <f>SUM(C7:N7)</f>
        <v>93452.079555664459</v>
      </c>
      <c r="P7" s="51">
        <f>O7/B7</f>
        <v>19.021388063436689</v>
      </c>
      <c r="Q7" s="44">
        <f>P7/1000</f>
        <v>1.902138806343669E-2</v>
      </c>
    </row>
    <row r="8" spans="1:17" ht="16.95" customHeight="1">
      <c r="A8" s="103">
        <v>2016</v>
      </c>
      <c r="B8" s="55">
        <v>4901</v>
      </c>
      <c r="C8" s="41">
        <v>8240</v>
      </c>
      <c r="D8" s="42">
        <v>8176</v>
      </c>
      <c r="E8" s="43">
        <v>7405</v>
      </c>
      <c r="F8" s="43">
        <v>8655</v>
      </c>
      <c r="G8" s="43">
        <v>7890</v>
      </c>
      <c r="H8" s="43">
        <v>7434</v>
      </c>
      <c r="I8" s="43">
        <v>8153</v>
      </c>
      <c r="J8" s="43">
        <v>7469</v>
      </c>
      <c r="K8" s="43">
        <v>7621</v>
      </c>
      <c r="L8" s="43">
        <v>7720</v>
      </c>
      <c r="M8" s="43">
        <v>7457</v>
      </c>
      <c r="N8" s="42">
        <v>8006</v>
      </c>
      <c r="O8" s="50">
        <f>SUM(C8:N8)</f>
        <v>94226</v>
      </c>
      <c r="P8" s="51">
        <f>O8/B8</f>
        <v>19.225872270965109</v>
      </c>
      <c r="Q8" s="44">
        <f>P8/1000</f>
        <v>1.9225872270965109E-2</v>
      </c>
    </row>
    <row r="9" spans="1:17" s="4" customFormat="1" ht="16.95" customHeight="1" thickBot="1">
      <c r="A9" s="23">
        <v>2015</v>
      </c>
      <c r="B9" s="21">
        <v>4943</v>
      </c>
      <c r="C9" s="45">
        <v>6510</v>
      </c>
      <c r="D9" s="46">
        <v>8802</v>
      </c>
      <c r="E9" s="47">
        <v>7320</v>
      </c>
      <c r="F9" s="47">
        <v>11412</v>
      </c>
      <c r="G9" s="47">
        <v>8468</v>
      </c>
      <c r="H9" s="47">
        <v>8229</v>
      </c>
      <c r="I9" s="47">
        <v>9801</v>
      </c>
      <c r="J9" s="47">
        <v>8559</v>
      </c>
      <c r="K9" s="47">
        <v>8861</v>
      </c>
      <c r="L9" s="47">
        <v>8594</v>
      </c>
      <c r="M9" s="47">
        <v>7165</v>
      </c>
      <c r="N9" s="48">
        <v>6814</v>
      </c>
      <c r="O9" s="27">
        <f>SUM(C9:N9)</f>
        <v>100535</v>
      </c>
      <c r="P9" s="49">
        <f>O9/B9</f>
        <v>20.3388630386405</v>
      </c>
      <c r="Q9" s="28">
        <f>P9/1000</f>
        <v>2.0338863038640499E-2</v>
      </c>
    </row>
    <row r="12" spans="1:17">
      <c r="H12" s="11"/>
    </row>
    <row r="33" spans="2:10">
      <c r="B33" s="76" t="s">
        <v>15</v>
      </c>
      <c r="C33" s="76"/>
      <c r="D33" s="76"/>
      <c r="E33" s="76"/>
      <c r="F33" s="76"/>
      <c r="G33" s="76"/>
      <c r="H33" s="76"/>
      <c r="I33" s="76"/>
      <c r="J33" s="76"/>
    </row>
    <row r="35" spans="2:10">
      <c r="B35" t="s">
        <v>29</v>
      </c>
    </row>
    <row r="36" spans="2:10">
      <c r="B36" t="s">
        <v>30</v>
      </c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scale="90" orientation="landscape" r:id="rId1"/>
  <headerFooter alignWithMargins="0">
    <oddHeader>&amp;L&amp;G</oddHeader>
  </headerFooter>
  <ignoredErrors>
    <ignoredError sqref="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