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F7"/>
  <c r="G7"/>
  <c r="H7"/>
  <c r="I7"/>
  <c r="J7"/>
  <c r="K7"/>
  <c r="L7"/>
  <c r="M7"/>
  <c r="N7"/>
  <c r="C7"/>
  <c r="L7" i="3"/>
  <c r="M7"/>
  <c r="N7"/>
  <c r="M7" i="2"/>
  <c r="N7"/>
  <c r="M7" i="1"/>
  <c r="N7"/>
  <c r="O7" i="4"/>
  <c r="P7" s="1"/>
  <c r="Q7" s="1"/>
  <c r="D7" i="1"/>
  <c r="E7"/>
  <c r="F7"/>
  <c r="G7"/>
  <c r="H7"/>
  <c r="I7"/>
  <c r="J7"/>
  <c r="K7"/>
  <c r="L7"/>
  <c r="C7"/>
  <c r="O7" s="1"/>
  <c r="P7" s="1"/>
  <c r="Q7" s="1"/>
  <c r="D7" i="2"/>
  <c r="E7"/>
  <c r="F7"/>
  <c r="G7"/>
  <c r="H7"/>
  <c r="I7"/>
  <c r="J7"/>
  <c r="K7"/>
  <c r="L7"/>
  <c r="C7"/>
  <c r="D7" i="3"/>
  <c r="E7"/>
  <c r="F7"/>
  <c r="G7"/>
  <c r="H7"/>
  <c r="I7"/>
  <c r="J7"/>
  <c r="K7"/>
  <c r="C7"/>
  <c r="D9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8" i="4"/>
  <c r="P8" s="1"/>
  <c r="Q8" s="1"/>
  <c r="O9"/>
  <c r="P9" s="1"/>
  <c r="Q9" s="1"/>
  <c r="O7" i="3" l="1"/>
  <c r="P7" s="1"/>
  <c r="Q7" s="1"/>
  <c r="O7" i="2"/>
  <c r="P7" s="1"/>
  <c r="Q7" s="1"/>
  <c r="O9" i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<sst xmlns="http://schemas.openxmlformats.org/spreadsheetml/2006/main" count="76" uniqueCount="23">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</sst>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9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0" xfId="0" applyNumberFormat="1" applyFont="1" applyFill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4" fontId="23" fillId="4" borderId="7" xfId="0" applyNumberFormat="1" applyFont="1" applyFill="1" applyBorder="1" applyAlignment="1">
      <alignment horizontal="center" vertical="center"/>
    </xf>
    <xf numFmtId="164" fontId="23" fillId="4" borderId="7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center" vertical="center"/>
    </xf>
    <xf numFmtId="164" fontId="23" fillId="5" borderId="7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3" xfId="0" applyNumberFormat="1" applyFont="1" applyFill="1" applyBorder="1" applyAlignment="1">
      <alignment horizontal="center" vertical="center"/>
    </xf>
    <xf numFmtId="4" fontId="23" fillId="7" borderId="7" xfId="0" applyNumberFormat="1" applyFont="1" applyFill="1" applyBorder="1" applyAlignment="1">
      <alignment horizontal="center" vertical="center"/>
    </xf>
    <xf numFmtId="164" fontId="23" fillId="7" borderId="7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3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164" fontId="23" fillId="8" borderId="7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4" fontId="5" fillId="8" borderId="11" xfId="0" applyNumberFormat="1" applyFont="1" applyFill="1" applyBorder="1" applyAlignment="1">
      <alignment horizontal="center" vertical="center"/>
    </xf>
    <xf numFmtId="4" fontId="5" fillId="8" borderId="7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20" fillId="0" borderId="20" xfId="1" applyNumberFormat="1" applyFont="1" applyFill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1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13011.523100662613</c:v>
                </c:pt>
                <c:pt idx="1">
                  <c:v>12545.794680947627</c:v>
                </c:pt>
                <c:pt idx="2">
                  <c:v>13844.227103567215</c:v>
                </c:pt>
                <c:pt idx="3">
                  <c:v>13399.420894980485</c:v>
                </c:pt>
                <c:pt idx="4">
                  <c:v>14402.013252246528</c:v>
                </c:pt>
                <c:pt idx="5">
                  <c:v>13308.618498683853</c:v>
                </c:pt>
                <c:pt idx="6">
                  <c:v>14173.54270672597</c:v>
                </c:pt>
                <c:pt idx="7">
                  <c:v>14756.853952981755</c:v>
                </c:pt>
                <c:pt idx="8">
                  <c:v>13724.552055913588</c:v>
                </c:pt>
                <c:pt idx="9">
                  <c:v>14537.170736135064</c:v>
                </c:pt>
                <c:pt idx="10">
                  <c:v>13038.721975129345</c:v>
                </c:pt>
                <c:pt idx="11">
                  <c:v>12498.092039575202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13957.392197125257</c:v>
                </c:pt>
                <c:pt idx="1">
                  <c:v>11825.562896169984</c:v>
                </c:pt>
                <c:pt idx="2">
                  <c:v>14500.357110972234</c:v>
                </c:pt>
                <c:pt idx="3">
                  <c:v>14026.380680296403</c:v>
                </c:pt>
                <c:pt idx="4">
                  <c:v>18778.920632086421</c:v>
                </c:pt>
                <c:pt idx="5">
                  <c:v>15286.910990090171</c:v>
                </c:pt>
                <c:pt idx="6">
                  <c:v>14192.038210874029</c:v>
                </c:pt>
                <c:pt idx="7">
                  <c:v>14038.304615659315</c:v>
                </c:pt>
                <c:pt idx="8">
                  <c:v>12810.565128113562</c:v>
                </c:pt>
                <c:pt idx="9">
                  <c:v>13269.636639585751</c:v>
                </c:pt>
                <c:pt idx="10">
                  <c:v>12990.701723060442</c:v>
                </c:pt>
                <c:pt idx="11">
                  <c:v>13291.355236139631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13359.113719867371</c:v>
                </c:pt>
                <c:pt idx="1">
                  <c:v>11266.426203064791</c:v>
                </c:pt>
                <c:pt idx="2">
                  <c:v>13135.343668787526</c:v>
                </c:pt>
                <c:pt idx="3">
                  <c:v>14195.855363383816</c:v>
                </c:pt>
                <c:pt idx="4">
                  <c:v>14635.061385428802</c:v>
                </c:pt>
                <c:pt idx="5">
                  <c:v>12871.153329151357</c:v>
                </c:pt>
                <c:pt idx="6">
                  <c:v>13898.74540729456</c:v>
                </c:pt>
                <c:pt idx="7">
                  <c:v>15989.349404068465</c:v>
                </c:pt>
                <c:pt idx="8">
                  <c:v>13270.355766645756</c:v>
                </c:pt>
                <c:pt idx="9">
                  <c:v>13305.775607133255</c:v>
                </c:pt>
                <c:pt idx="10">
                  <c:v>12790.729456044448</c:v>
                </c:pt>
                <c:pt idx="11">
                  <c:v>13524.128506138542</c:v>
                </c:pt>
              </c:numCache>
            </c:numRef>
          </c:val>
        </c:ser>
        <c:marker val="1"/>
        <c:axId val="81572992"/>
        <c:axId val="81574528"/>
      </c:lineChart>
      <c:catAx>
        <c:axId val="8157299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74528"/>
        <c:crossesAt val="0"/>
        <c:auto val="1"/>
        <c:lblAlgn val="ctr"/>
        <c:lblOffset val="100"/>
      </c:catAx>
      <c:valAx>
        <c:axId val="815745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57299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7900974825503"/>
          <c:y val="0.85995754923021139"/>
          <c:w val="0.48884729371392927"/>
          <c:h val="0.11075987390302421"/>
        </c:manualLayout>
      </c:layout>
    </c:legend>
    <c:plotVisOnly val="1"/>
  </c:chart>
  <c:printSettings>
    <c:headerFooter/>
    <c:pageMargins b="0.75000000000000722" l="0.70000000000000062" r="0.70000000000000062" t="0.750000000000007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771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124.76123043033593</c:v>
                </c:pt>
                <c:pt idx="1">
                  <c:v>446.09393438753835</c:v>
                </c:pt>
                <c:pt idx="2">
                  <c:v>275.63527653213754</c:v>
                </c:pt>
                <c:pt idx="3">
                  <c:v>187.86720163637796</c:v>
                </c:pt>
                <c:pt idx="4">
                  <c:v>261.85351270553065</c:v>
                </c:pt>
                <c:pt idx="5">
                  <c:v>522.2563134293132</c:v>
                </c:pt>
                <c:pt idx="6">
                  <c:v>266.20564865077489</c:v>
                </c:pt>
                <c:pt idx="7">
                  <c:v>131.28943434820235</c:v>
                </c:pt>
                <c:pt idx="8">
                  <c:v>372.83297930925971</c:v>
                </c:pt>
                <c:pt idx="9">
                  <c:v>204.55038942648099</c:v>
                </c:pt>
                <c:pt idx="10">
                  <c:v>161.75438596491227</c:v>
                </c:pt>
                <c:pt idx="11">
                  <c:v>190.04326960900008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154.43708609271525</c:v>
                </c:pt>
                <c:pt idx="1">
                  <c:v>215.61021759697255</c:v>
                </c:pt>
                <c:pt idx="2">
                  <c:v>121.72417618994785</c:v>
                </c:pt>
                <c:pt idx="3">
                  <c:v>110.08099411960501</c:v>
                </c:pt>
                <c:pt idx="4">
                  <c:v>157.71219349828024</c:v>
                </c:pt>
                <c:pt idx="5">
                  <c:v>111.1394652169089</c:v>
                </c:pt>
                <c:pt idx="6">
                  <c:v>218.04504604460226</c:v>
                </c:pt>
                <c:pt idx="7">
                  <c:v>120.66570509264398</c:v>
                </c:pt>
                <c:pt idx="8">
                  <c:v>159.82913569288806</c:v>
                </c:pt>
                <c:pt idx="9">
                  <c:v>124.89958948185954</c:v>
                </c:pt>
                <c:pt idx="10">
                  <c:v>100.55475424386997</c:v>
                </c:pt>
                <c:pt idx="11">
                  <c:v>22.227893043381783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119.00566393958464</c:v>
                </c:pt>
                <c:pt idx="1">
                  <c:v>255.56954059156701</c:v>
                </c:pt>
                <c:pt idx="2">
                  <c:v>269.22592825676526</c:v>
                </c:pt>
                <c:pt idx="3">
                  <c:v>129.73568281938327</c:v>
                </c:pt>
                <c:pt idx="4">
                  <c:v>157.04845814977975</c:v>
                </c:pt>
                <c:pt idx="5">
                  <c:v>119.98112020138453</c:v>
                </c:pt>
                <c:pt idx="6">
                  <c:v>174.60667086217745</c:v>
                </c:pt>
                <c:pt idx="7">
                  <c:v>178.50849590937696</c:v>
                </c:pt>
                <c:pt idx="8">
                  <c:v>142.41661422278162</c:v>
                </c:pt>
                <c:pt idx="9">
                  <c:v>386.28067967275013</c:v>
                </c:pt>
                <c:pt idx="10">
                  <c:v>132.66205160478287</c:v>
                </c:pt>
                <c:pt idx="11">
                  <c:v>159.97482693517935</c:v>
                </c:pt>
              </c:numCache>
            </c:numRef>
          </c:val>
        </c:ser>
        <c:marker val="1"/>
        <c:axId val="81605376"/>
        <c:axId val="81607296"/>
      </c:lineChart>
      <c:catAx>
        <c:axId val="8160537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07296"/>
        <c:crossesAt val="0"/>
        <c:auto val="1"/>
        <c:lblAlgn val="ctr"/>
        <c:lblOffset val="100"/>
      </c:catAx>
      <c:valAx>
        <c:axId val="816072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0537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4747266516308575"/>
          <c:y val="0.81227881671041158"/>
          <c:w val="0.49648241206030164"/>
          <c:h val="0.18772118328958881"/>
        </c:manualLayout>
      </c:layout>
    </c:legend>
    <c:plotVisOnly val="1"/>
  </c:chart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466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368.30060934326337</c:v>
                </c:pt>
                <c:pt idx="1">
                  <c:v>0</c:v>
                </c:pt>
                <c:pt idx="2">
                  <c:v>436.96682464454977</c:v>
                </c:pt>
                <c:pt idx="3">
                  <c:v>0</c:v>
                </c:pt>
                <c:pt idx="4">
                  <c:v>107.16091175806815</c:v>
                </c:pt>
                <c:pt idx="5">
                  <c:v>395.35093658316407</c:v>
                </c:pt>
                <c:pt idx="6">
                  <c:v>407.83570300157976</c:v>
                </c:pt>
                <c:pt idx="7">
                  <c:v>162.3019634394042</c:v>
                </c:pt>
                <c:pt idx="8">
                  <c:v>547.24892800722182</c:v>
                </c:pt>
                <c:pt idx="9">
                  <c:v>0</c:v>
                </c:pt>
                <c:pt idx="10">
                  <c:v>272.58406680207628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326.00909796959945</c:v>
                </c:pt>
                <c:pt idx="1">
                  <c:v>809.73038943747918</c:v>
                </c:pt>
                <c:pt idx="2">
                  <c:v>292.13802285587485</c:v>
                </c:pt>
                <c:pt idx="3">
                  <c:v>412.80372794851883</c:v>
                </c:pt>
                <c:pt idx="4">
                  <c:v>0</c:v>
                </c:pt>
                <c:pt idx="5">
                  <c:v>399.04360368356816</c:v>
                </c:pt>
                <c:pt idx="6">
                  <c:v>351.41240430489296</c:v>
                </c:pt>
                <c:pt idx="7">
                  <c:v>357.76323088871629</c:v>
                </c:pt>
                <c:pt idx="8">
                  <c:v>0</c:v>
                </c:pt>
                <c:pt idx="9">
                  <c:v>334.4768667480306</c:v>
                </c:pt>
                <c:pt idx="10">
                  <c:v>0</c:v>
                </c:pt>
                <c:pt idx="11">
                  <c:v>432.91467879729282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425.16050475979631</c:v>
                </c:pt>
                <c:pt idx="1">
                  <c:v>0</c:v>
                </c:pt>
                <c:pt idx="2">
                  <c:v>418.98383883108261</c:v>
                </c:pt>
                <c:pt idx="3">
                  <c:v>409.71883993801197</c:v>
                </c:pt>
                <c:pt idx="4">
                  <c:v>408.68939561655969</c:v>
                </c:pt>
                <c:pt idx="5">
                  <c:v>0</c:v>
                </c:pt>
                <c:pt idx="6">
                  <c:v>379.8649546158955</c:v>
                </c:pt>
                <c:pt idx="7">
                  <c:v>365.45273411556343</c:v>
                </c:pt>
                <c:pt idx="8">
                  <c:v>767.96546380340931</c:v>
                </c:pt>
                <c:pt idx="9">
                  <c:v>396.33606375913217</c:v>
                </c:pt>
                <c:pt idx="10">
                  <c:v>412.80717290236885</c:v>
                </c:pt>
                <c:pt idx="11">
                  <c:v>369.57051140137258</c:v>
                </c:pt>
              </c:numCache>
            </c:numRef>
          </c:val>
        </c:ser>
        <c:marker val="1"/>
        <c:axId val="81785600"/>
        <c:axId val="81908096"/>
      </c:lineChart>
      <c:catAx>
        <c:axId val="8178560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908096"/>
        <c:crossesAt val="0"/>
        <c:auto val="1"/>
        <c:lblAlgn val="ctr"/>
        <c:lblOffset val="100"/>
      </c:catAx>
      <c:valAx>
        <c:axId val="819080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8560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59077150494"/>
          <c:y val="0.84110718404517615"/>
          <c:w val="0.49194729136163989"/>
          <c:h val="0.13048372504573288"/>
        </c:manualLayout>
      </c:layout>
    </c:legend>
    <c:plotVisOnly val="1"/>
  </c:chart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576.77419354838707</c:v>
                </c:pt>
                <c:pt idx="1">
                  <c:v>556.12903225806451</c:v>
                </c:pt>
                <c:pt idx="2">
                  <c:v>704.51612903225805</c:v>
                </c:pt>
                <c:pt idx="3">
                  <c:v>800</c:v>
                </c:pt>
                <c:pt idx="4">
                  <c:v>723.87096774193549</c:v>
                </c:pt>
                <c:pt idx="5">
                  <c:v>620.64516129032256</c:v>
                </c:pt>
                <c:pt idx="6">
                  <c:v>449.0322580645161</c:v>
                </c:pt>
                <c:pt idx="7">
                  <c:v>469.67741935483866</c:v>
                </c:pt>
                <c:pt idx="8">
                  <c:v>790.96774193548379</c:v>
                </c:pt>
                <c:pt idx="9">
                  <c:v>593.75</c:v>
                </c:pt>
                <c:pt idx="10">
                  <c:v>558.75</c:v>
                </c:pt>
                <c:pt idx="11">
                  <c:v>785.80645161290317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565</c:v>
                </c:pt>
                <c:pt idx="1">
                  <c:v>506</c:v>
                </c:pt>
                <c:pt idx="2">
                  <c:v>668</c:v>
                </c:pt>
                <c:pt idx="3">
                  <c:v>483</c:v>
                </c:pt>
                <c:pt idx="4">
                  <c:v>772</c:v>
                </c:pt>
                <c:pt idx="5">
                  <c:v>511</c:v>
                </c:pt>
                <c:pt idx="6">
                  <c:v>560</c:v>
                </c:pt>
                <c:pt idx="7">
                  <c:v>712</c:v>
                </c:pt>
                <c:pt idx="8">
                  <c:v>859</c:v>
                </c:pt>
                <c:pt idx="9">
                  <c:v>606</c:v>
                </c:pt>
                <c:pt idx="10">
                  <c:v>628</c:v>
                </c:pt>
                <c:pt idx="11">
                  <c:v>485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298</c:v>
                </c:pt>
                <c:pt idx="1">
                  <c:v>396</c:v>
                </c:pt>
                <c:pt idx="2">
                  <c:v>516</c:v>
                </c:pt>
                <c:pt idx="3">
                  <c:v>465</c:v>
                </c:pt>
                <c:pt idx="4">
                  <c:v>547</c:v>
                </c:pt>
                <c:pt idx="5">
                  <c:v>545</c:v>
                </c:pt>
                <c:pt idx="6">
                  <c:v>795</c:v>
                </c:pt>
                <c:pt idx="7">
                  <c:v>655</c:v>
                </c:pt>
                <c:pt idx="8">
                  <c:v>792</c:v>
                </c:pt>
                <c:pt idx="9">
                  <c:v>595</c:v>
                </c:pt>
                <c:pt idx="10">
                  <c:v>1134</c:v>
                </c:pt>
                <c:pt idx="11">
                  <c:v>364</c:v>
                </c:pt>
              </c:numCache>
            </c:numRef>
          </c:val>
        </c:ser>
        <c:marker val="1"/>
        <c:axId val="83548032"/>
        <c:axId val="83591936"/>
      </c:lineChart>
      <c:catAx>
        <c:axId val="8354803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91936"/>
        <c:crosses val="autoZero"/>
        <c:auto val="1"/>
        <c:lblAlgn val="ctr"/>
        <c:lblOffset val="100"/>
      </c:catAx>
      <c:valAx>
        <c:axId val="835919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803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093245148264362"/>
          <c:y val="0.8344504688364629"/>
          <c:w val="0.43482980538109656"/>
          <c:h val="0.14943089802362719"/>
        </c:manualLayout>
      </c:layout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10</xdr:row>
      <xdr:rowOff>30480</xdr:rowOff>
    </xdr:from>
    <xdr:to>
      <xdr:col>15</xdr:col>
      <xdr:colOff>657225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19">
          <cell r="F19">
            <v>13011.523100662613</v>
          </cell>
          <cell r="G19">
            <v>12545.794680947627</v>
          </cell>
          <cell r="H19">
            <v>13844.227103567215</v>
          </cell>
          <cell r="I19">
            <v>13399.420894980485</v>
          </cell>
          <cell r="J19">
            <v>14402.013252246528</v>
          </cell>
          <cell r="K19">
            <v>13308.618498683853</v>
          </cell>
          <cell r="L19">
            <v>14173.54270672597</v>
          </cell>
          <cell r="M19">
            <v>14756.853952981755</v>
          </cell>
          <cell r="N19">
            <v>13724.552055913588</v>
          </cell>
          <cell r="O19">
            <v>14537.170736135064</v>
          </cell>
          <cell r="P19">
            <v>13038.721975129345</v>
          </cell>
          <cell r="Q19">
            <v>12498.092039575202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61">
          <cell r="E61">
            <v>576.77419354838707</v>
          </cell>
          <cell r="F61">
            <v>556.12903225806451</v>
          </cell>
          <cell r="G61">
            <v>704.51612903225805</v>
          </cell>
          <cell r="H61">
            <v>800</v>
          </cell>
          <cell r="I61">
            <v>723.87096774193549</v>
          </cell>
          <cell r="J61">
            <v>620.64516129032256</v>
          </cell>
          <cell r="K61">
            <v>449.0322580645161</v>
          </cell>
          <cell r="L61">
            <v>469.67741935483866</v>
          </cell>
          <cell r="M61">
            <v>790.96774193548379</v>
          </cell>
          <cell r="N61">
            <v>593.75</v>
          </cell>
          <cell r="O61">
            <v>558.75</v>
          </cell>
          <cell r="P61">
            <v>785.80645161290317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18">
          <cell r="F18">
            <v>26305.441478439425</v>
          </cell>
        </row>
        <row r="19">
          <cell r="F19">
            <v>13957.392197125257</v>
          </cell>
          <cell r="G19">
            <v>11825.562896169984</v>
          </cell>
          <cell r="H19">
            <v>14500.357110972234</v>
          </cell>
          <cell r="I19">
            <v>14026.380680296403</v>
          </cell>
          <cell r="J19">
            <v>18778.920632086421</v>
          </cell>
          <cell r="K19">
            <v>15286.910990090171</v>
          </cell>
          <cell r="L19">
            <v>14192.038210874029</v>
          </cell>
          <cell r="M19">
            <v>14038.304615659315</v>
          </cell>
          <cell r="N19">
            <v>12810.565128113562</v>
          </cell>
          <cell r="O19">
            <v>13269.636639585751</v>
          </cell>
          <cell r="P19">
            <v>12990.701723060442</v>
          </cell>
          <cell r="Q19">
            <v>13291.355236139631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19">
          <cell r="F19">
            <v>13359.113719867371</v>
          </cell>
          <cell r="G19">
            <v>11266.426203064791</v>
          </cell>
          <cell r="H19">
            <v>13135.343668787526</v>
          </cell>
          <cell r="I19">
            <v>14195.855363383816</v>
          </cell>
          <cell r="J19">
            <v>14635.061385428802</v>
          </cell>
          <cell r="K19">
            <v>12871.153329151357</v>
          </cell>
          <cell r="L19">
            <v>13898.74540729456</v>
          </cell>
          <cell r="M19">
            <v>15989.349404068465</v>
          </cell>
          <cell r="N19">
            <v>13270.355766645756</v>
          </cell>
          <cell r="O19">
            <v>13305.775607133255</v>
          </cell>
          <cell r="P19">
            <v>12790.729456044448</v>
          </cell>
          <cell r="Q19">
            <v>13524.128506138542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68">
          <cell r="C68">
            <v>124.76123043033593</v>
          </cell>
          <cell r="D68">
            <v>446.09393438753835</v>
          </cell>
          <cell r="E68">
            <v>275.63527653213754</v>
          </cell>
          <cell r="F68">
            <v>187.86720163637796</v>
          </cell>
          <cell r="G68">
            <v>261.85351270553065</v>
          </cell>
          <cell r="H68">
            <v>522.2563134293132</v>
          </cell>
          <cell r="I68">
            <v>266.20564865077489</v>
          </cell>
          <cell r="J68">
            <v>131.28943434820235</v>
          </cell>
          <cell r="K68">
            <v>372.83297930925971</v>
          </cell>
          <cell r="L68">
            <v>204.55038942648099</v>
          </cell>
          <cell r="M68">
            <v>161.75438596491227</v>
          </cell>
          <cell r="N68">
            <v>190.04326960900008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7">
          <cell r="C67">
            <v>115.99468320779796</v>
          </cell>
        </row>
        <row r="68">
          <cell r="C68">
            <v>154.43708609271525</v>
          </cell>
          <cell r="D68">
            <v>215.61021759697255</v>
          </cell>
          <cell r="E68">
            <v>121.72417618994785</v>
          </cell>
          <cell r="F68">
            <v>110.08099411960501</v>
          </cell>
          <cell r="G68">
            <v>157.71219349828024</v>
          </cell>
          <cell r="H68">
            <v>111.1394652169089</v>
          </cell>
          <cell r="I68">
            <v>218.04504604460226</v>
          </cell>
          <cell r="J68">
            <v>120.66570509264398</v>
          </cell>
          <cell r="K68">
            <v>159.82913569288806</v>
          </cell>
          <cell r="L68">
            <v>124.89958948185954</v>
          </cell>
          <cell r="M68">
            <v>100.55475424386997</v>
          </cell>
          <cell r="N68">
            <v>22.227893043381783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8">
          <cell r="C68">
            <v>119.00566393958464</v>
          </cell>
          <cell r="D68">
            <v>255.56954059156701</v>
          </cell>
          <cell r="E68">
            <v>269.22592825676526</v>
          </cell>
          <cell r="F68">
            <v>129.73568281938327</v>
          </cell>
          <cell r="G68">
            <v>157.04845814977975</v>
          </cell>
          <cell r="H68">
            <v>119.98112020138453</v>
          </cell>
          <cell r="I68">
            <v>174.60667086217745</v>
          </cell>
          <cell r="J68">
            <v>178.50849590937696</v>
          </cell>
          <cell r="K68">
            <v>142.41661422278162</v>
          </cell>
          <cell r="L68">
            <v>386.28067967275013</v>
          </cell>
          <cell r="M68">
            <v>132.66205160478287</v>
          </cell>
          <cell r="N68">
            <v>159.97482693517935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7">
          <cell r="C67">
            <v>368.30060934326337</v>
          </cell>
          <cell r="D67">
            <v>0</v>
          </cell>
          <cell r="E67">
            <v>436.96682464454977</v>
          </cell>
          <cell r="F67">
            <v>0</v>
          </cell>
          <cell r="G67">
            <v>107.16091175806815</v>
          </cell>
          <cell r="H67">
            <v>395.35093658316407</v>
          </cell>
          <cell r="I67">
            <v>407.83570300157976</v>
          </cell>
          <cell r="J67">
            <v>162.3019634394042</v>
          </cell>
          <cell r="K67">
            <v>547.24892800722182</v>
          </cell>
          <cell r="L67">
            <v>0</v>
          </cell>
          <cell r="M67">
            <v>272.58406680207628</v>
          </cell>
          <cell r="N6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6">
          <cell r="C66">
            <v>95.594051816648786</v>
          </cell>
        </row>
        <row r="67">
          <cell r="C67">
            <v>326.00909796959945</v>
          </cell>
          <cell r="D67">
            <v>809.73038943747918</v>
          </cell>
          <cell r="E67">
            <v>292.13802285587485</v>
          </cell>
          <cell r="F67">
            <v>412.80372794851883</v>
          </cell>
          <cell r="G67">
            <v>0</v>
          </cell>
          <cell r="H67">
            <v>399.04360368356816</v>
          </cell>
          <cell r="I67">
            <v>351.41240430489296</v>
          </cell>
          <cell r="J67">
            <v>357.76323088871629</v>
          </cell>
          <cell r="K67">
            <v>0</v>
          </cell>
          <cell r="L67">
            <v>334.4768667480306</v>
          </cell>
          <cell r="M67">
            <v>0</v>
          </cell>
          <cell r="N67">
            <v>432.91467879729282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7">
          <cell r="C67">
            <v>425.16050475979631</v>
          </cell>
          <cell r="D67">
            <v>0</v>
          </cell>
          <cell r="E67">
            <v>418.98383883108261</v>
          </cell>
          <cell r="F67">
            <v>409.71883993801197</v>
          </cell>
          <cell r="G67">
            <v>408.68939561655969</v>
          </cell>
          <cell r="H67">
            <v>0</v>
          </cell>
          <cell r="I67">
            <v>379.8649546158955</v>
          </cell>
          <cell r="J67">
            <v>365.45273411556343</v>
          </cell>
          <cell r="K67">
            <v>767.96546380340931</v>
          </cell>
          <cell r="L67">
            <v>396.33606375913217</v>
          </cell>
          <cell r="M67">
            <v>412.80717290236885</v>
          </cell>
          <cell r="N67">
            <v>369.57051140137258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T22" sqref="T22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6" t="s">
        <v>18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9" t="s">
        <v>1</v>
      </c>
      <c r="C5" s="78" t="s">
        <v>16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81" t="s">
        <v>17</v>
      </c>
      <c r="P5" s="74" t="s">
        <v>0</v>
      </c>
      <c r="Q5" s="74" t="s">
        <v>19</v>
      </c>
    </row>
    <row r="6" spans="1:17" s="5" customFormat="1" ht="17.100000000000001" customHeight="1" thickBot="1">
      <c r="A6" s="1"/>
      <c r="B6" s="80"/>
      <c r="C6" s="71" t="s">
        <v>2</v>
      </c>
      <c r="D6" s="72" t="s">
        <v>3</v>
      </c>
      <c r="E6" s="72" t="s">
        <v>4</v>
      </c>
      <c r="F6" s="72" t="s">
        <v>5</v>
      </c>
      <c r="G6" s="72" t="s">
        <v>6</v>
      </c>
      <c r="H6" s="72" t="s">
        <v>7</v>
      </c>
      <c r="I6" s="72" t="s">
        <v>8</v>
      </c>
      <c r="J6" s="72" t="s">
        <v>9</v>
      </c>
      <c r="K6" s="72" t="s">
        <v>10</v>
      </c>
      <c r="L6" s="72" t="s">
        <v>11</v>
      </c>
      <c r="M6" s="72" t="s">
        <v>12</v>
      </c>
      <c r="N6" s="73" t="s">
        <v>13</v>
      </c>
      <c r="O6" s="82"/>
      <c r="P6" s="75"/>
      <c r="Q6" s="75"/>
    </row>
    <row r="7" spans="1:17" s="5" customFormat="1" ht="16.95" customHeight="1">
      <c r="A7" s="15">
        <v>2017</v>
      </c>
      <c r="B7" s="19">
        <v>461</v>
      </c>
      <c r="C7" s="63">
        <f>[1]AXARQUIA!F19</f>
        <v>13011.523100662613</v>
      </c>
      <c r="D7" s="14">
        <f>[1]AXARQUIA!G19</f>
        <v>12545.794680947627</v>
      </c>
      <c r="E7" s="14">
        <f>[1]AXARQUIA!H19</f>
        <v>13844.227103567215</v>
      </c>
      <c r="F7" s="14">
        <f>[1]AXARQUIA!I19</f>
        <v>13399.420894980485</v>
      </c>
      <c r="G7" s="14">
        <f>[1]AXARQUIA!J19</f>
        <v>14402.013252246528</v>
      </c>
      <c r="H7" s="14">
        <f>[1]AXARQUIA!K19</f>
        <v>13308.618498683853</v>
      </c>
      <c r="I7" s="14">
        <f>[1]AXARQUIA!L19</f>
        <v>14173.54270672597</v>
      </c>
      <c r="J7" s="14">
        <f>[1]AXARQUIA!M19</f>
        <v>14756.853952981755</v>
      </c>
      <c r="K7" s="14">
        <f>[1]AXARQUIA!N19</f>
        <v>13724.552055913588</v>
      </c>
      <c r="L7" s="14">
        <f>[1]AXARQUIA!O19</f>
        <v>14537.170736135064</v>
      </c>
      <c r="M7" s="14">
        <f>[1]AXARQUIA!P19</f>
        <v>13038.721975129345</v>
      </c>
      <c r="N7" s="47">
        <f>[1]AXARQUIA!Q19</f>
        <v>12498.092039575202</v>
      </c>
      <c r="O7" s="45">
        <f>SUM(C7:N7)</f>
        <v>163240.53099754921</v>
      </c>
      <c r="P7" s="28">
        <f>O7/B7</f>
        <v>354.10093491876182</v>
      </c>
      <c r="Q7" s="29">
        <f>P7/1000</f>
        <v>0.35410093491876182</v>
      </c>
    </row>
    <row r="8" spans="1:17" s="5" customFormat="1" ht="16.95" customHeight="1">
      <c r="A8" s="61">
        <v>2016</v>
      </c>
      <c r="B8" s="62">
        <v>477</v>
      </c>
      <c r="C8" s="64">
        <f>[2]AXARQUIA!F19</f>
        <v>13957.392197125257</v>
      </c>
      <c r="D8" s="60">
        <f>[2]AXARQUIA!G19</f>
        <v>11825.562896169984</v>
      </c>
      <c r="E8" s="60">
        <f>[2]AXARQUIA!H19</f>
        <v>14500.357110972234</v>
      </c>
      <c r="F8" s="60">
        <f>[2]AXARQUIA!I19</f>
        <v>14026.380680296403</v>
      </c>
      <c r="G8" s="60">
        <f>[2]AXARQUIA!J19</f>
        <v>18778.920632086421</v>
      </c>
      <c r="H8" s="60">
        <f>[2]AXARQUIA!K19</f>
        <v>15286.910990090171</v>
      </c>
      <c r="I8" s="60">
        <f>[2]AXARQUIA!L19</f>
        <v>14192.038210874029</v>
      </c>
      <c r="J8" s="60">
        <f>[2]AXARQUIA!M19</f>
        <v>14038.304615659315</v>
      </c>
      <c r="K8" s="60">
        <f>[2]AXARQUIA!N19</f>
        <v>12810.565128113562</v>
      </c>
      <c r="L8" s="60">
        <f>[2]AXARQUIA!O19</f>
        <v>13269.636639585751</v>
      </c>
      <c r="M8" s="60">
        <f>[2]AXARQUIA!P19</f>
        <v>12990.701723060442</v>
      </c>
      <c r="N8" s="65">
        <f>[2]AXARQUIA!Q19</f>
        <v>13291.355236139631</v>
      </c>
      <c r="O8" s="45">
        <f>SUM(C8:N8)</f>
        <v>168968.12606017324</v>
      </c>
      <c r="P8" s="28">
        <f>O8/B8</f>
        <v>354.23087224354975</v>
      </c>
      <c r="Q8" s="29">
        <f>P8/1000</f>
        <v>0.35423087224354977</v>
      </c>
    </row>
    <row r="9" spans="1:17" s="6" customFormat="1" ht="16.95" customHeight="1" thickBot="1">
      <c r="A9" s="16">
        <v>2015</v>
      </c>
      <c r="B9" s="20">
        <v>465</v>
      </c>
      <c r="C9" s="66">
        <f>[3]AXARQUIA!F19</f>
        <v>13359.113719867371</v>
      </c>
      <c r="D9" s="17">
        <f>[3]AXARQUIA!G19</f>
        <v>11266.426203064791</v>
      </c>
      <c r="E9" s="17">
        <f>[3]AXARQUIA!H19</f>
        <v>13135.343668787526</v>
      </c>
      <c r="F9" s="17">
        <f>[3]AXARQUIA!I19</f>
        <v>14195.855363383816</v>
      </c>
      <c r="G9" s="17">
        <f>[3]AXARQUIA!J19</f>
        <v>14635.061385428802</v>
      </c>
      <c r="H9" s="17">
        <f>[3]AXARQUIA!K19</f>
        <v>12871.153329151357</v>
      </c>
      <c r="I9" s="17">
        <f>[3]AXARQUIA!L19</f>
        <v>13898.74540729456</v>
      </c>
      <c r="J9" s="17">
        <f>[3]AXARQUIA!M19</f>
        <v>15989.349404068465</v>
      </c>
      <c r="K9" s="17">
        <f>[3]AXARQUIA!N19</f>
        <v>13270.355766645756</v>
      </c>
      <c r="L9" s="17">
        <f>[3]AXARQUIA!O19</f>
        <v>13305.775607133255</v>
      </c>
      <c r="M9" s="17">
        <f>[3]AXARQUIA!P19</f>
        <v>12790.729456044448</v>
      </c>
      <c r="N9" s="67">
        <f>[3]AXARQUIA!Q19</f>
        <v>13524.128506138542</v>
      </c>
      <c r="O9" s="46">
        <f>SUM(C9:N9)</f>
        <v>162242.03781700868</v>
      </c>
      <c r="P9" s="26">
        <f>O9/B9</f>
        <v>348.90760820862079</v>
      </c>
      <c r="Q9" s="27">
        <f>P9/1000</f>
        <v>0.34890760820862077</v>
      </c>
    </row>
    <row r="23" ht="15.75" customHeight="1"/>
    <row r="33" spans="2:13">
      <c r="B33" s="77" t="s">
        <v>14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T21" sqref="T21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6" t="s">
        <v>20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7" ht="17.25" customHeight="1"/>
    <row r="4" spans="1:17" ht="17.25" customHeight="1" thickBot="1"/>
    <row r="5" spans="1:17" ht="16.5" customHeight="1">
      <c r="A5" s="5"/>
      <c r="B5" s="85" t="s">
        <v>1</v>
      </c>
      <c r="C5" s="78" t="s">
        <v>16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87" t="s">
        <v>17</v>
      </c>
      <c r="P5" s="83" t="s">
        <v>0</v>
      </c>
      <c r="Q5" s="83" t="s">
        <v>19</v>
      </c>
    </row>
    <row r="6" spans="1:17" ht="17.100000000000001" customHeight="1" thickBot="1">
      <c r="A6" s="5"/>
      <c r="B6" s="86"/>
      <c r="C6" s="68" t="s">
        <v>2</v>
      </c>
      <c r="D6" s="69" t="s">
        <v>3</v>
      </c>
      <c r="E6" s="69" t="s">
        <v>4</v>
      </c>
      <c r="F6" s="69" t="s">
        <v>5</v>
      </c>
      <c r="G6" s="69" t="s">
        <v>6</v>
      </c>
      <c r="H6" s="69" t="s">
        <v>7</v>
      </c>
      <c r="I6" s="69" t="s">
        <v>8</v>
      </c>
      <c r="J6" s="69" t="s">
        <v>9</v>
      </c>
      <c r="K6" s="69" t="s">
        <v>10</v>
      </c>
      <c r="L6" s="69" t="s">
        <v>11</v>
      </c>
      <c r="M6" s="69" t="s">
        <v>12</v>
      </c>
      <c r="N6" s="70" t="s">
        <v>13</v>
      </c>
      <c r="O6" s="88"/>
      <c r="P6" s="84"/>
      <c r="Q6" s="84"/>
    </row>
    <row r="7" spans="1:17" s="13" customFormat="1" ht="16.95" customHeight="1">
      <c r="A7" s="15">
        <v>2017</v>
      </c>
      <c r="B7" s="19">
        <v>461</v>
      </c>
      <c r="C7" s="63">
        <f>'[4]Por Municipio - 2017'!C68</f>
        <v>124.76123043033593</v>
      </c>
      <c r="D7" s="14">
        <f>'[4]Por Municipio - 2017'!D68</f>
        <v>446.09393438753835</v>
      </c>
      <c r="E7" s="14">
        <f>'[4]Por Municipio - 2017'!E68</f>
        <v>275.63527653213754</v>
      </c>
      <c r="F7" s="14">
        <f>'[4]Por Municipio - 2017'!F68</f>
        <v>187.86720163637796</v>
      </c>
      <c r="G7" s="14">
        <f>'[4]Por Municipio - 2017'!G68</f>
        <v>261.85351270553065</v>
      </c>
      <c r="H7" s="14">
        <f>'[4]Por Municipio - 2017'!H68</f>
        <v>522.2563134293132</v>
      </c>
      <c r="I7" s="14">
        <f>'[4]Por Municipio - 2017'!I68</f>
        <v>266.20564865077489</v>
      </c>
      <c r="J7" s="14">
        <f>'[4]Por Municipio - 2017'!J68</f>
        <v>131.28943434820235</v>
      </c>
      <c r="K7" s="14">
        <f>'[4]Por Municipio - 2017'!K68</f>
        <v>372.83297930925971</v>
      </c>
      <c r="L7" s="14">
        <f>'[4]Por Municipio - 2017'!L68</f>
        <v>204.55038942648099</v>
      </c>
      <c r="M7" s="14">
        <f>'[4]Por Municipio - 2017'!M68</f>
        <v>161.75438596491227</v>
      </c>
      <c r="N7" s="47">
        <f>'[4]Por Municipio - 2017'!N68</f>
        <v>190.04326960900008</v>
      </c>
      <c r="O7" s="45">
        <f>SUM(C7:N7)</f>
        <v>3145.143576429864</v>
      </c>
      <c r="P7" s="30">
        <f>O7/B7</f>
        <v>6.82243725906695</v>
      </c>
      <c r="Q7" s="31">
        <f>P7/1000</f>
        <v>6.82243725906695E-3</v>
      </c>
    </row>
    <row r="8" spans="1:17" s="13" customFormat="1" ht="16.95" customHeight="1">
      <c r="A8" s="61">
        <v>2016</v>
      </c>
      <c r="B8" s="62">
        <v>477</v>
      </c>
      <c r="C8" s="64">
        <f>'[5]Por Municipio - 2016'!C68</f>
        <v>154.43708609271525</v>
      </c>
      <c r="D8" s="60">
        <f>'[5]Por Municipio - 2016'!D68</f>
        <v>215.61021759697255</v>
      </c>
      <c r="E8" s="60">
        <f>'[5]Por Municipio - 2016'!E68</f>
        <v>121.72417618994785</v>
      </c>
      <c r="F8" s="60">
        <f>'[5]Por Municipio - 2016'!F68</f>
        <v>110.08099411960501</v>
      </c>
      <c r="G8" s="60">
        <f>'[5]Por Municipio - 2016'!G68</f>
        <v>157.71219349828024</v>
      </c>
      <c r="H8" s="60">
        <f>'[5]Por Municipio - 2016'!H68</f>
        <v>111.1394652169089</v>
      </c>
      <c r="I8" s="60">
        <f>'[5]Por Municipio - 2016'!I68</f>
        <v>218.04504604460226</v>
      </c>
      <c r="J8" s="60">
        <f>'[5]Por Municipio - 2016'!J68</f>
        <v>120.66570509264398</v>
      </c>
      <c r="K8" s="60">
        <f>'[5]Por Municipio - 2016'!K68</f>
        <v>159.82913569288806</v>
      </c>
      <c r="L8" s="60">
        <f>'[5]Por Municipio - 2016'!L68</f>
        <v>124.89958948185954</v>
      </c>
      <c r="M8" s="60">
        <f>'[5]Por Municipio - 2016'!M68</f>
        <v>100.55475424386997</v>
      </c>
      <c r="N8" s="65">
        <f>'[5]Por Municipio - 2016'!N68</f>
        <v>22.227893043381783</v>
      </c>
      <c r="O8" s="45">
        <f>SUM(C8:N8)</f>
        <v>1616.9262563136751</v>
      </c>
      <c r="P8" s="30">
        <f>O8/B8</f>
        <v>3.3897825079951263</v>
      </c>
      <c r="Q8" s="31">
        <f>P8/1000</f>
        <v>3.3897825079951265E-3</v>
      </c>
    </row>
    <row r="9" spans="1:17" s="7" customFormat="1" ht="16.95" customHeight="1" thickBot="1">
      <c r="A9" s="16">
        <v>2015</v>
      </c>
      <c r="B9" s="20">
        <v>465</v>
      </c>
      <c r="C9" s="66">
        <f>'[6]Por Municipio - 2015'!C68</f>
        <v>119.00566393958464</v>
      </c>
      <c r="D9" s="17">
        <f>'[6]Por Municipio - 2015'!D68</f>
        <v>255.56954059156701</v>
      </c>
      <c r="E9" s="17">
        <f>'[6]Por Municipio - 2015'!E68</f>
        <v>269.22592825676526</v>
      </c>
      <c r="F9" s="17">
        <f>'[6]Por Municipio - 2015'!F68</f>
        <v>129.73568281938327</v>
      </c>
      <c r="G9" s="17">
        <f>'[6]Por Municipio - 2015'!G68</f>
        <v>157.04845814977975</v>
      </c>
      <c r="H9" s="17">
        <f>'[6]Por Municipio - 2015'!H68</f>
        <v>119.98112020138453</v>
      </c>
      <c r="I9" s="17">
        <f>'[6]Por Municipio - 2015'!I68</f>
        <v>174.60667086217745</v>
      </c>
      <c r="J9" s="17">
        <f>'[6]Por Municipio - 2015'!J68</f>
        <v>178.50849590937696</v>
      </c>
      <c r="K9" s="17">
        <f>'[6]Por Municipio - 2015'!K68</f>
        <v>142.41661422278162</v>
      </c>
      <c r="L9" s="17">
        <f>'[6]Por Municipio - 2015'!L68</f>
        <v>386.28067967275013</v>
      </c>
      <c r="M9" s="17">
        <f>'[6]Por Municipio - 2015'!M68</f>
        <v>132.66205160478287</v>
      </c>
      <c r="N9" s="67">
        <f>'[6]Por Municipio - 2015'!N68</f>
        <v>159.97482693517935</v>
      </c>
      <c r="O9" s="46">
        <f>SUM(C9:N9)</f>
        <v>2225.0157331655128</v>
      </c>
      <c r="P9" s="32">
        <f>O9/B9</f>
        <v>4.784980071323683</v>
      </c>
      <c r="Q9" s="33">
        <f>P9/1000</f>
        <v>4.7849800713236834E-3</v>
      </c>
    </row>
    <row r="32" spans="2:14">
      <c r="B32" s="77" t="s">
        <v>15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S21" sqref="S21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6" t="s">
        <v>21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4" spans="1:17" ht="15" thickBot="1"/>
    <row r="5" spans="1:17" ht="16.5" customHeight="1">
      <c r="A5" s="5"/>
      <c r="B5" s="91" t="s">
        <v>1</v>
      </c>
      <c r="C5" s="78" t="s">
        <v>16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3" t="s">
        <v>17</v>
      </c>
      <c r="P5" s="89" t="s">
        <v>0</v>
      </c>
      <c r="Q5" s="89" t="s">
        <v>19</v>
      </c>
    </row>
    <row r="6" spans="1:17" ht="17.100000000000001" customHeight="1" thickBot="1">
      <c r="A6" s="5"/>
      <c r="B6" s="92"/>
      <c r="C6" s="57" t="s">
        <v>2</v>
      </c>
      <c r="D6" s="58" t="s">
        <v>3</v>
      </c>
      <c r="E6" s="58" t="s">
        <v>4</v>
      </c>
      <c r="F6" s="58" t="s">
        <v>5</v>
      </c>
      <c r="G6" s="58" t="s">
        <v>6</v>
      </c>
      <c r="H6" s="58" t="s">
        <v>7</v>
      </c>
      <c r="I6" s="58" t="s">
        <v>8</v>
      </c>
      <c r="J6" s="58" t="s">
        <v>9</v>
      </c>
      <c r="K6" s="58" t="s">
        <v>10</v>
      </c>
      <c r="L6" s="58" t="s">
        <v>11</v>
      </c>
      <c r="M6" s="58" t="s">
        <v>12</v>
      </c>
      <c r="N6" s="59" t="s">
        <v>13</v>
      </c>
      <c r="O6" s="94"/>
      <c r="P6" s="90"/>
      <c r="Q6" s="90"/>
    </row>
    <row r="7" spans="1:17" s="13" customFormat="1" ht="16.95" customHeight="1">
      <c r="A7" s="15">
        <v>2017</v>
      </c>
      <c r="B7" s="19">
        <v>461</v>
      </c>
      <c r="C7" s="63">
        <f>'[7]VIDRIO POR MUNICIPIOS'!C67</f>
        <v>368.30060934326337</v>
      </c>
      <c r="D7" s="14">
        <f>'[7]VIDRIO POR MUNICIPIOS'!D67</f>
        <v>0</v>
      </c>
      <c r="E7" s="14">
        <f>'[7]VIDRIO POR MUNICIPIOS'!E67</f>
        <v>436.96682464454977</v>
      </c>
      <c r="F7" s="14">
        <f>'[7]VIDRIO POR MUNICIPIOS'!F67</f>
        <v>0</v>
      </c>
      <c r="G7" s="14">
        <f>'[7]VIDRIO POR MUNICIPIOS'!G67</f>
        <v>107.16091175806815</v>
      </c>
      <c r="H7" s="14">
        <f>'[7]VIDRIO POR MUNICIPIOS'!H67</f>
        <v>395.35093658316407</v>
      </c>
      <c r="I7" s="14">
        <f>'[7]VIDRIO POR MUNICIPIOS'!I67</f>
        <v>407.83570300157976</v>
      </c>
      <c r="J7" s="14">
        <f>'[7]VIDRIO POR MUNICIPIOS'!J67</f>
        <v>162.3019634394042</v>
      </c>
      <c r="K7" s="14">
        <f>'[7]VIDRIO POR MUNICIPIOS'!K67</f>
        <v>547.24892800722182</v>
      </c>
      <c r="L7" s="14">
        <f>'[7]VIDRIO POR MUNICIPIOS'!L67</f>
        <v>0</v>
      </c>
      <c r="M7" s="14">
        <f>'[7]VIDRIO POR MUNICIPIOS'!M67</f>
        <v>272.58406680207628</v>
      </c>
      <c r="N7" s="47">
        <f>'[7]VIDRIO POR MUNICIPIOS'!N67</f>
        <v>0</v>
      </c>
      <c r="O7" s="45">
        <f>SUM(C7:N7)</f>
        <v>2697.7499435793275</v>
      </c>
      <c r="P7" s="34">
        <f>O7/B7</f>
        <v>5.8519521552696911</v>
      </c>
      <c r="Q7" s="35">
        <f>P7/1000</f>
        <v>5.8519521552696909E-3</v>
      </c>
    </row>
    <row r="8" spans="1:17" s="13" customFormat="1" ht="16.95" customHeight="1">
      <c r="A8" s="61">
        <v>2016</v>
      </c>
      <c r="B8" s="62">
        <v>477</v>
      </c>
      <c r="C8" s="64">
        <f>'[8]VIDRIO POR MUNICIPIOS'!C67</f>
        <v>326.00909796959945</v>
      </c>
      <c r="D8" s="60">
        <f>'[8]VIDRIO POR MUNICIPIOS'!D67</f>
        <v>809.73038943747918</v>
      </c>
      <c r="E8" s="60">
        <f>'[8]VIDRIO POR MUNICIPIOS'!E67</f>
        <v>292.13802285587485</v>
      </c>
      <c r="F8" s="60">
        <f>'[8]VIDRIO POR MUNICIPIOS'!F67</f>
        <v>412.80372794851883</v>
      </c>
      <c r="G8" s="60">
        <f>'[8]VIDRIO POR MUNICIPIOS'!G67</f>
        <v>0</v>
      </c>
      <c r="H8" s="60">
        <f>'[8]VIDRIO POR MUNICIPIOS'!H67</f>
        <v>399.04360368356816</v>
      </c>
      <c r="I8" s="60">
        <f>'[8]VIDRIO POR MUNICIPIOS'!I67</f>
        <v>351.41240430489296</v>
      </c>
      <c r="J8" s="60">
        <f>'[8]VIDRIO POR MUNICIPIOS'!J67</f>
        <v>357.76323088871629</v>
      </c>
      <c r="K8" s="60">
        <f>'[8]VIDRIO POR MUNICIPIOS'!K67</f>
        <v>0</v>
      </c>
      <c r="L8" s="60">
        <f>'[8]VIDRIO POR MUNICIPIOS'!L67</f>
        <v>334.4768667480306</v>
      </c>
      <c r="M8" s="60">
        <f>'[8]VIDRIO POR MUNICIPIOS'!M67</f>
        <v>0</v>
      </c>
      <c r="N8" s="65">
        <f>'[8]VIDRIO POR MUNICIPIOS'!N67</f>
        <v>432.91467879729282</v>
      </c>
      <c r="O8" s="45">
        <f>SUM(C8:N8)</f>
        <v>3716.2920226339734</v>
      </c>
      <c r="P8" s="34">
        <f>O8/B8</f>
        <v>7.7909686009097978</v>
      </c>
      <c r="Q8" s="35">
        <f>P8/1000</f>
        <v>7.7909686009097982E-3</v>
      </c>
    </row>
    <row r="9" spans="1:17" s="4" customFormat="1" ht="16.95" customHeight="1" thickBot="1">
      <c r="A9" s="16">
        <v>2015</v>
      </c>
      <c r="B9" s="20">
        <v>465</v>
      </c>
      <c r="C9" s="66">
        <f>'[9]VIDRIO POR MUNICIPIOS'!C67</f>
        <v>425.16050475979631</v>
      </c>
      <c r="D9" s="17">
        <f>'[9]VIDRIO POR MUNICIPIOS'!D67</f>
        <v>0</v>
      </c>
      <c r="E9" s="17">
        <f>'[9]VIDRIO POR MUNICIPIOS'!E67</f>
        <v>418.98383883108261</v>
      </c>
      <c r="F9" s="17">
        <f>'[9]VIDRIO POR MUNICIPIOS'!F67</f>
        <v>409.71883993801197</v>
      </c>
      <c r="G9" s="17">
        <f>'[9]VIDRIO POR MUNICIPIOS'!G67</f>
        <v>408.68939561655969</v>
      </c>
      <c r="H9" s="17">
        <f>'[9]VIDRIO POR MUNICIPIOS'!H67</f>
        <v>0</v>
      </c>
      <c r="I9" s="17">
        <f>'[9]VIDRIO POR MUNICIPIOS'!I67</f>
        <v>379.8649546158955</v>
      </c>
      <c r="J9" s="17">
        <f>'[9]VIDRIO POR MUNICIPIOS'!J67</f>
        <v>365.45273411556343</v>
      </c>
      <c r="K9" s="17">
        <f>'[9]VIDRIO POR MUNICIPIOS'!K67</f>
        <v>767.96546380340931</v>
      </c>
      <c r="L9" s="17">
        <f>'[9]VIDRIO POR MUNICIPIOS'!L67</f>
        <v>396.33606375913217</v>
      </c>
      <c r="M9" s="17">
        <f>'[9]VIDRIO POR MUNICIPIOS'!M67</f>
        <v>412.80717290236885</v>
      </c>
      <c r="N9" s="67">
        <f>'[9]VIDRIO POR MUNICIPIOS'!N67</f>
        <v>369.57051140137258</v>
      </c>
      <c r="O9" s="46">
        <f>SUM(C9:N9)</f>
        <v>4354.5494797431929</v>
      </c>
      <c r="P9" s="36">
        <f>O9/B9</f>
        <v>9.3646225370821359</v>
      </c>
      <c r="Q9" s="37">
        <f>P9/1000</f>
        <v>9.3646225370821352E-3</v>
      </c>
    </row>
    <row r="34" spans="2:13">
      <c r="B34" s="77" t="s">
        <v>15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T21" sqref="T21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6" t="s">
        <v>22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4" spans="1:17" ht="15" thickBot="1"/>
    <row r="5" spans="1:17" ht="16.5" customHeight="1">
      <c r="B5" s="101" t="s">
        <v>1</v>
      </c>
      <c r="C5" s="103" t="s">
        <v>16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97" t="s">
        <v>17</v>
      </c>
      <c r="P5" s="99" t="s">
        <v>0</v>
      </c>
      <c r="Q5" s="95" t="s">
        <v>19</v>
      </c>
    </row>
    <row r="6" spans="1:17" ht="17.100000000000001" customHeight="1" thickBot="1">
      <c r="B6" s="102"/>
      <c r="C6" s="22" t="s">
        <v>2</v>
      </c>
      <c r="D6" s="23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  <c r="N6" s="23" t="s">
        <v>13</v>
      </c>
      <c r="O6" s="98"/>
      <c r="P6" s="100"/>
      <c r="Q6" s="96"/>
    </row>
    <row r="7" spans="1:17" ht="16.95" customHeight="1">
      <c r="A7" s="21">
        <v>2017</v>
      </c>
      <c r="B7" s="52">
        <v>461</v>
      </c>
      <c r="C7" s="104">
        <f>'[10]1.2'!E$61</f>
        <v>576.77419354838707</v>
      </c>
      <c r="D7" s="105">
        <f>'[10]1.2'!F$61</f>
        <v>556.12903225806451</v>
      </c>
      <c r="E7" s="105">
        <f>'[10]1.2'!G$61</f>
        <v>704.51612903225805</v>
      </c>
      <c r="F7" s="105">
        <f>'[10]1.2'!H$61</f>
        <v>800</v>
      </c>
      <c r="G7" s="105">
        <f>'[10]1.2'!I$61</f>
        <v>723.87096774193549</v>
      </c>
      <c r="H7" s="105">
        <f>'[10]1.2'!J$61</f>
        <v>620.64516129032256</v>
      </c>
      <c r="I7" s="105">
        <f>'[10]1.2'!K$61</f>
        <v>449.0322580645161</v>
      </c>
      <c r="J7" s="105">
        <f>'[10]1.2'!L$61</f>
        <v>469.67741935483866</v>
      </c>
      <c r="K7" s="105">
        <f>'[10]1.2'!M$61</f>
        <v>790.96774193548379</v>
      </c>
      <c r="L7" s="105">
        <f>'[10]1.2'!N$61</f>
        <v>593.75</v>
      </c>
      <c r="M7" s="105">
        <f>'[10]1.2'!O$61</f>
        <v>558.75</v>
      </c>
      <c r="N7" s="106">
        <f>'[10]1.2'!P$61</f>
        <v>785.80645161290317</v>
      </c>
      <c r="O7" s="48">
        <f>SUM(C7:N7)</f>
        <v>7629.9193548387102</v>
      </c>
      <c r="P7" s="44">
        <f>O7/B7</f>
        <v>16.550801203554688</v>
      </c>
      <c r="Q7" s="39">
        <f>P7/1000</f>
        <v>1.6550801203554687E-2</v>
      </c>
    </row>
    <row r="8" spans="1:17" ht="16.95" customHeight="1">
      <c r="A8" s="50">
        <v>2016</v>
      </c>
      <c r="B8" s="53">
        <v>477</v>
      </c>
      <c r="C8" s="55">
        <v>565</v>
      </c>
      <c r="D8" s="38">
        <v>506</v>
      </c>
      <c r="E8" s="38">
        <v>668</v>
      </c>
      <c r="F8" s="38">
        <v>483</v>
      </c>
      <c r="G8" s="38">
        <v>772</v>
      </c>
      <c r="H8" s="38">
        <v>511</v>
      </c>
      <c r="I8" s="38">
        <v>560</v>
      </c>
      <c r="J8" s="38">
        <v>712</v>
      </c>
      <c r="K8" s="38">
        <v>859</v>
      </c>
      <c r="L8" s="38">
        <v>606</v>
      </c>
      <c r="M8" s="38">
        <v>628</v>
      </c>
      <c r="N8" s="56">
        <v>485</v>
      </c>
      <c r="O8" s="48">
        <f>SUM(C8:N8)</f>
        <v>7355</v>
      </c>
      <c r="P8" s="44">
        <f>O8/B8</f>
        <v>15.419287211740041</v>
      </c>
      <c r="Q8" s="39">
        <f>P8/1000</f>
        <v>1.5419287211740041E-2</v>
      </c>
    </row>
    <row r="9" spans="1:17" s="4" customFormat="1" ht="16.95" customHeight="1" thickBot="1">
      <c r="A9" s="51">
        <v>2015</v>
      </c>
      <c r="B9" s="54">
        <v>465</v>
      </c>
      <c r="C9" s="40">
        <v>298</v>
      </c>
      <c r="D9" s="41">
        <v>396</v>
      </c>
      <c r="E9" s="41">
        <v>516</v>
      </c>
      <c r="F9" s="41">
        <v>465</v>
      </c>
      <c r="G9" s="41">
        <v>547</v>
      </c>
      <c r="H9" s="41">
        <v>545</v>
      </c>
      <c r="I9" s="41">
        <v>795</v>
      </c>
      <c r="J9" s="41">
        <v>655</v>
      </c>
      <c r="K9" s="41">
        <v>792</v>
      </c>
      <c r="L9" s="41">
        <v>595</v>
      </c>
      <c r="M9" s="41">
        <v>1134</v>
      </c>
      <c r="N9" s="42">
        <v>364</v>
      </c>
      <c r="O9" s="49">
        <f>SUM(C9:N9)</f>
        <v>7102</v>
      </c>
      <c r="P9" s="43">
        <f>O9/B9</f>
        <v>15.273118279569893</v>
      </c>
      <c r="Q9" s="25">
        <f>P9/1000</f>
        <v>1.5273118279569892E-2</v>
      </c>
    </row>
    <row r="12" spans="1:17">
      <c r="H12" s="11"/>
    </row>
    <row r="33" spans="2:10">
      <c r="B33" s="77" t="s">
        <v>15</v>
      </c>
      <c r="C33" s="77"/>
      <c r="D33" s="77"/>
      <c r="E33" s="77"/>
      <c r="F33" s="77"/>
      <c r="G33" s="77"/>
      <c r="H33" s="77"/>
      <c r="I33" s="77"/>
      <c r="J33" s="77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 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