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C7"/>
  <c r="N7" i="3"/>
  <c r="D7" i="2"/>
  <c r="E7"/>
  <c r="O7" s="1"/>
  <c r="P7" s="1"/>
  <c r="Q7" s="1"/>
  <c r="F7"/>
  <c r="G7"/>
  <c r="H7"/>
  <c r="I7"/>
  <c r="J7"/>
  <c r="K7"/>
  <c r="L7"/>
  <c r="M7"/>
  <c r="N7"/>
  <c r="C7"/>
  <c r="M7" i="1"/>
  <c r="N7"/>
  <c r="O7" i="4"/>
  <c r="P7" s="1"/>
  <c r="Q7" s="1"/>
  <c r="O7" i="3"/>
  <c r="P7"/>
  <c r="Q7" s="1"/>
  <c r="D7"/>
  <c r="E7"/>
  <c r="F7"/>
  <c r="G7"/>
  <c r="H7"/>
  <c r="I7"/>
  <c r="J7"/>
  <c r="K7"/>
  <c r="L7"/>
  <c r="M7"/>
  <c r="C7"/>
  <c r="D7" i="1"/>
  <c r="E7"/>
  <c r="F7"/>
  <c r="G7"/>
  <c r="H7"/>
  <c r="I7"/>
  <c r="J7"/>
  <c r="K7"/>
  <c r="L7"/>
  <c r="C7"/>
  <c r="O7" s="1"/>
  <c r="P7" s="1"/>
  <c r="Q7" s="1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<sst xmlns="http://schemas.openxmlformats.org/spreadsheetml/2006/main" count="76" uniqueCount="23">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</sst>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96328.588674275685</c:v>
                </c:pt>
                <c:pt idx="1">
                  <c:v>88029.286654960495</c:v>
                </c:pt>
                <c:pt idx="2">
                  <c:v>104017.43415276558</c:v>
                </c:pt>
                <c:pt idx="3">
                  <c:v>95638.191395961374</c:v>
                </c:pt>
                <c:pt idx="4">
                  <c:v>107876.39157155399</c:v>
                </c:pt>
                <c:pt idx="5">
                  <c:v>103152.62071992976</c:v>
                </c:pt>
                <c:pt idx="6">
                  <c:v>106691.81518876208</c:v>
                </c:pt>
                <c:pt idx="7">
                  <c:v>107338.60842844601</c:v>
                </c:pt>
                <c:pt idx="8">
                  <c:v>101575.60798946444</c:v>
                </c:pt>
                <c:pt idx="9">
                  <c:v>90580.122914837571</c:v>
                </c:pt>
                <c:pt idx="10">
                  <c:v>46721.727392449517</c:v>
                </c:pt>
                <c:pt idx="11">
                  <c:v>97142.530728709389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94890.634937804221</c:v>
                </c:pt>
                <c:pt idx="1">
                  <c:v>78610.985397512166</c:v>
                </c:pt>
                <c:pt idx="2">
                  <c:v>101156.5170362358</c:v>
                </c:pt>
                <c:pt idx="3">
                  <c:v>97270.360194699839</c:v>
                </c:pt>
                <c:pt idx="4">
                  <c:v>100377.83017847485</c:v>
                </c:pt>
                <c:pt idx="5">
                  <c:v>102946.76906435912</c:v>
                </c:pt>
                <c:pt idx="6">
                  <c:v>100421.49486208761</c:v>
                </c:pt>
                <c:pt idx="7">
                  <c:v>101010.96809085993</c:v>
                </c:pt>
                <c:pt idx="8">
                  <c:v>101389.39534883721</c:v>
                </c:pt>
                <c:pt idx="9">
                  <c:v>93376.925905895085</c:v>
                </c:pt>
                <c:pt idx="10">
                  <c:v>94985.241752298534</c:v>
                </c:pt>
                <c:pt idx="11">
                  <c:v>103186.92482422931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107140.18955304254</c:v>
                </c:pt>
                <c:pt idx="1">
                  <c:v>96294.509423801836</c:v>
                </c:pt>
                <c:pt idx="2">
                  <c:v>113854.18201400108</c:v>
                </c:pt>
                <c:pt idx="3">
                  <c:v>113446.8325255789</c:v>
                </c:pt>
                <c:pt idx="4">
                  <c:v>108005.80721593968</c:v>
                </c:pt>
                <c:pt idx="5">
                  <c:v>115112.60096930533</c:v>
                </c:pt>
                <c:pt idx="6">
                  <c:v>118495.05654281098</c:v>
                </c:pt>
                <c:pt idx="7">
                  <c:v>113941.47119009154</c:v>
                </c:pt>
                <c:pt idx="8">
                  <c:v>107794.85837372106</c:v>
                </c:pt>
                <c:pt idx="9">
                  <c:v>101146.33279483038</c:v>
                </c:pt>
                <c:pt idx="10">
                  <c:v>89144.071082390947</c:v>
                </c:pt>
                <c:pt idx="11">
                  <c:v>87601.962304792673</c:v>
                </c:pt>
              </c:numCache>
            </c:numRef>
          </c:val>
        </c:ser>
        <c:marker val="1"/>
        <c:axId val="81580800"/>
        <c:axId val="81582720"/>
      </c:lineChart>
      <c:catAx>
        <c:axId val="815808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82720"/>
        <c:crossesAt val="0"/>
        <c:auto val="1"/>
        <c:lblAlgn val="ctr"/>
        <c:lblOffset val="100"/>
      </c:catAx>
      <c:valAx>
        <c:axId val="815827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8080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049405589007266"/>
          <c:y val="0.86219487523491622"/>
          <c:w val="0.56319758672699849"/>
          <c:h val="0.11075982388611159"/>
        </c:manualLayout>
      </c:layout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604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8806</c:v>
                </c:pt>
                <c:pt idx="1">
                  <c:v>5298</c:v>
                </c:pt>
                <c:pt idx="2">
                  <c:v>8560</c:v>
                </c:pt>
                <c:pt idx="3">
                  <c:v>7956</c:v>
                </c:pt>
                <c:pt idx="4">
                  <c:v>8785</c:v>
                </c:pt>
                <c:pt idx="5">
                  <c:v>5989</c:v>
                </c:pt>
                <c:pt idx="6">
                  <c:v>8354</c:v>
                </c:pt>
                <c:pt idx="7">
                  <c:v>8394</c:v>
                </c:pt>
                <c:pt idx="8">
                  <c:v>4970</c:v>
                </c:pt>
                <c:pt idx="9">
                  <c:v>8138</c:v>
                </c:pt>
                <c:pt idx="10">
                  <c:v>6409</c:v>
                </c:pt>
                <c:pt idx="11">
                  <c:v>9983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4343</c:v>
                </c:pt>
                <c:pt idx="1">
                  <c:v>6843</c:v>
                </c:pt>
                <c:pt idx="2">
                  <c:v>9633</c:v>
                </c:pt>
                <c:pt idx="3">
                  <c:v>7654</c:v>
                </c:pt>
                <c:pt idx="4">
                  <c:v>7576</c:v>
                </c:pt>
                <c:pt idx="5">
                  <c:v>9123</c:v>
                </c:pt>
                <c:pt idx="6">
                  <c:v>8076</c:v>
                </c:pt>
                <c:pt idx="7">
                  <c:v>6043</c:v>
                </c:pt>
                <c:pt idx="8">
                  <c:v>7900</c:v>
                </c:pt>
                <c:pt idx="9">
                  <c:v>7337</c:v>
                </c:pt>
                <c:pt idx="10">
                  <c:v>8781</c:v>
                </c:pt>
                <c:pt idx="11">
                  <c:v>10987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5449</c:v>
                </c:pt>
                <c:pt idx="1">
                  <c:v>4204</c:v>
                </c:pt>
                <c:pt idx="2">
                  <c:v>3283</c:v>
                </c:pt>
                <c:pt idx="3">
                  <c:v>4914</c:v>
                </c:pt>
                <c:pt idx="4">
                  <c:v>4605</c:v>
                </c:pt>
                <c:pt idx="5">
                  <c:v>4044</c:v>
                </c:pt>
                <c:pt idx="6">
                  <c:v>5338</c:v>
                </c:pt>
                <c:pt idx="7">
                  <c:v>4583</c:v>
                </c:pt>
                <c:pt idx="8">
                  <c:v>5775</c:v>
                </c:pt>
                <c:pt idx="9">
                  <c:v>3695</c:v>
                </c:pt>
                <c:pt idx="10">
                  <c:v>4873</c:v>
                </c:pt>
                <c:pt idx="11">
                  <c:v>5918</c:v>
                </c:pt>
              </c:numCache>
            </c:numRef>
          </c:val>
        </c:ser>
        <c:marker val="1"/>
        <c:axId val="81629952"/>
        <c:axId val="81631872"/>
      </c:lineChart>
      <c:catAx>
        <c:axId val="8162995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31872"/>
        <c:crossesAt val="0"/>
        <c:auto val="1"/>
        <c:lblAlgn val="ctr"/>
        <c:lblOffset val="100"/>
      </c:catAx>
      <c:valAx>
        <c:axId val="816318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2995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005"/>
          <c:w val="0.55838225701239397"/>
          <c:h val="0.12522104747752522"/>
        </c:manualLayout>
      </c:layout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376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870.50268850713019</c:v>
                </c:pt>
                <c:pt idx="1">
                  <c:v>1999.0171028229961</c:v>
                </c:pt>
                <c:pt idx="2">
                  <c:v>3168.2948620866368</c:v>
                </c:pt>
                <c:pt idx="3">
                  <c:v>2422.9322973330882</c:v>
                </c:pt>
                <c:pt idx="4">
                  <c:v>428.83401920438956</c:v>
                </c:pt>
                <c:pt idx="5">
                  <c:v>1161.6753456985157</c:v>
                </c:pt>
                <c:pt idx="6">
                  <c:v>2812.6546955102795</c:v>
                </c:pt>
                <c:pt idx="7">
                  <c:v>749.93141289437585</c:v>
                </c:pt>
                <c:pt idx="8">
                  <c:v>3851.3209003128186</c:v>
                </c:pt>
                <c:pt idx="9">
                  <c:v>2360.6140531629921</c:v>
                </c:pt>
                <c:pt idx="10">
                  <c:v>2994.3528150109801</c:v>
                </c:pt>
                <c:pt idx="11">
                  <c:v>823.86831275720169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2936.9251219890934</c:v>
                </c:pt>
                <c:pt idx="1">
                  <c:v>3221.3987726141299</c:v>
                </c:pt>
                <c:pt idx="2">
                  <c:v>2384.6075949367091</c:v>
                </c:pt>
                <c:pt idx="3">
                  <c:v>2336.9154430379749</c:v>
                </c:pt>
                <c:pt idx="4">
                  <c:v>3172.6413913624815</c:v>
                </c:pt>
                <c:pt idx="5">
                  <c:v>3064.5948926512456</c:v>
                </c:pt>
                <c:pt idx="6">
                  <c:v>5560.348552870445</c:v>
                </c:pt>
                <c:pt idx="7">
                  <c:v>1756.3637157291432</c:v>
                </c:pt>
                <c:pt idx="8">
                  <c:v>1814.4815350177892</c:v>
                </c:pt>
                <c:pt idx="9">
                  <c:v>2793.3974683544307</c:v>
                </c:pt>
                <c:pt idx="10">
                  <c:v>1839.490205223877</c:v>
                </c:pt>
                <c:pt idx="11">
                  <c:v>1785.0491139240507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4066.1351052048731</c:v>
                </c:pt>
                <c:pt idx="1">
                  <c:v>2230.2547065337762</c:v>
                </c:pt>
                <c:pt idx="2">
                  <c:v>2767.419712070875</c:v>
                </c:pt>
                <c:pt idx="3">
                  <c:v>2957.8073089700997</c:v>
                </c:pt>
                <c:pt idx="4">
                  <c:v>2003.5792948930869</c:v>
                </c:pt>
                <c:pt idx="5">
                  <c:v>2658.6267995570324</c:v>
                </c:pt>
                <c:pt idx="6">
                  <c:v>2821.8161683277963</c:v>
                </c:pt>
                <c:pt idx="7">
                  <c:v>4854.8837209302328</c:v>
                </c:pt>
                <c:pt idx="8">
                  <c:v>2128.2613510520487</c:v>
                </c:pt>
                <c:pt idx="9">
                  <c:v>3025.694080376039</c:v>
                </c:pt>
                <c:pt idx="10">
                  <c:v>2955.0325614635049</c:v>
                </c:pt>
                <c:pt idx="11">
                  <c:v>2169.2140130754224</c:v>
                </c:pt>
              </c:numCache>
            </c:numRef>
          </c:val>
        </c:ser>
        <c:marker val="1"/>
        <c:axId val="82125184"/>
        <c:axId val="82126720"/>
      </c:lineChart>
      <c:catAx>
        <c:axId val="821251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2126720"/>
        <c:crossesAt val="0"/>
        <c:auto val="1"/>
        <c:lblAlgn val="ctr"/>
        <c:lblOffset val="100"/>
      </c:catAx>
      <c:valAx>
        <c:axId val="821267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212518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6354462314727227"/>
          <c:h val="0.130483726516434"/>
        </c:manualLayout>
      </c:layout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4855.3846153846152</c:v>
                </c:pt>
                <c:pt idx="1">
                  <c:v>4970.7692307692305</c:v>
                </c:pt>
                <c:pt idx="2">
                  <c:v>4878.4615384615381</c:v>
                </c:pt>
                <c:pt idx="3">
                  <c:v>5229.2307692307686</c:v>
                </c:pt>
                <c:pt idx="4">
                  <c:v>5063.0769230769238</c:v>
                </c:pt>
                <c:pt idx="5">
                  <c:v>6378.461538461539</c:v>
                </c:pt>
                <c:pt idx="6">
                  <c:v>7033.8461538461543</c:v>
                </c:pt>
                <c:pt idx="7">
                  <c:v>6055.3846153846152</c:v>
                </c:pt>
                <c:pt idx="8">
                  <c:v>6276.923076923078</c:v>
                </c:pt>
                <c:pt idx="9">
                  <c:v>5592.5373134328365</c:v>
                </c:pt>
                <c:pt idx="10">
                  <c:v>5458.2089552238813</c:v>
                </c:pt>
                <c:pt idx="11">
                  <c:v>5612.3076923076924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5507</c:v>
                </c:pt>
                <c:pt idx="1">
                  <c:v>4597</c:v>
                </c:pt>
                <c:pt idx="2">
                  <c:v>5825</c:v>
                </c:pt>
                <c:pt idx="3">
                  <c:v>5478</c:v>
                </c:pt>
                <c:pt idx="4">
                  <c:v>6009</c:v>
                </c:pt>
                <c:pt idx="5">
                  <c:v>5820</c:v>
                </c:pt>
                <c:pt idx="6">
                  <c:v>4897</c:v>
                </c:pt>
                <c:pt idx="7">
                  <c:v>5548</c:v>
                </c:pt>
                <c:pt idx="8">
                  <c:v>5506</c:v>
                </c:pt>
                <c:pt idx="9">
                  <c:v>5617</c:v>
                </c:pt>
                <c:pt idx="10">
                  <c:v>5132</c:v>
                </c:pt>
                <c:pt idx="11">
                  <c:v>5183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4653</c:v>
                </c:pt>
                <c:pt idx="1">
                  <c:v>5409</c:v>
                </c:pt>
                <c:pt idx="2">
                  <c:v>5181</c:v>
                </c:pt>
                <c:pt idx="3">
                  <c:v>4840</c:v>
                </c:pt>
                <c:pt idx="4">
                  <c:v>5725</c:v>
                </c:pt>
                <c:pt idx="5">
                  <c:v>6861</c:v>
                </c:pt>
                <c:pt idx="6">
                  <c:v>6956</c:v>
                </c:pt>
                <c:pt idx="7">
                  <c:v>6502</c:v>
                </c:pt>
                <c:pt idx="8">
                  <c:v>6828</c:v>
                </c:pt>
                <c:pt idx="9">
                  <c:v>6736</c:v>
                </c:pt>
                <c:pt idx="10">
                  <c:v>5680</c:v>
                </c:pt>
                <c:pt idx="11">
                  <c:v>5266</c:v>
                </c:pt>
              </c:numCache>
            </c:numRef>
          </c:val>
        </c:ser>
        <c:marker val="1"/>
        <c:axId val="84031360"/>
        <c:axId val="84032896"/>
      </c:lineChart>
      <c:catAx>
        <c:axId val="8403136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032896"/>
        <c:crosses val="autoZero"/>
        <c:auto val="1"/>
        <c:lblAlgn val="ctr"/>
        <c:lblOffset val="100"/>
      </c:catAx>
      <c:valAx>
        <c:axId val="840328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03136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84515858281945"/>
          <c:y val="0.85056911988823969"/>
          <c:w val="0.5305630834086118"/>
          <c:h val="0.14943088011176028"/>
        </c:manualLayout>
      </c:layout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17">
          <cell r="F17">
            <v>96328.588674275685</v>
          </cell>
          <cell r="G17">
            <v>88029.286654960495</v>
          </cell>
          <cell r="H17">
            <v>104017.43415276558</v>
          </cell>
          <cell r="I17">
            <v>95638.191395961374</v>
          </cell>
          <cell r="J17">
            <v>107876.39157155399</v>
          </cell>
          <cell r="K17">
            <v>103152.62071992976</v>
          </cell>
          <cell r="L17">
            <v>106691.81518876208</v>
          </cell>
          <cell r="M17">
            <v>107338.60842844601</v>
          </cell>
          <cell r="N17">
            <v>101575.60798946444</v>
          </cell>
          <cell r="O17">
            <v>90580.122914837571</v>
          </cell>
          <cell r="P17">
            <v>46721.727392449517</v>
          </cell>
          <cell r="Q17">
            <v>97142.530728709389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7">
          <cell r="F17">
            <v>94890.634937804221</v>
          </cell>
          <cell r="G17">
            <v>78610.985397512166</v>
          </cell>
          <cell r="H17">
            <v>101156.5170362358</v>
          </cell>
          <cell r="I17">
            <v>97270.360194699839</v>
          </cell>
          <cell r="J17">
            <v>100377.83017847485</v>
          </cell>
          <cell r="K17">
            <v>102946.76906435912</v>
          </cell>
          <cell r="L17">
            <v>100421.49486208761</v>
          </cell>
          <cell r="M17">
            <v>101010.96809085993</v>
          </cell>
          <cell r="N17">
            <v>101389.39534883721</v>
          </cell>
          <cell r="O17">
            <v>93376.925905895085</v>
          </cell>
          <cell r="P17">
            <v>94985.241752298534</v>
          </cell>
          <cell r="Q17">
            <v>103186.92482422931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7">
          <cell r="F17">
            <v>107140.18955304254</v>
          </cell>
          <cell r="G17">
            <v>96294.509423801836</v>
          </cell>
          <cell r="H17">
            <v>113854.18201400108</v>
          </cell>
          <cell r="I17">
            <v>113446.8325255789</v>
          </cell>
          <cell r="J17">
            <v>108005.80721593968</v>
          </cell>
          <cell r="K17">
            <v>115112.60096930533</v>
          </cell>
          <cell r="L17">
            <v>118495.05654281098</v>
          </cell>
          <cell r="M17">
            <v>113941.47119009154</v>
          </cell>
          <cell r="N17">
            <v>107794.85837372106</v>
          </cell>
          <cell r="O17">
            <v>101146.33279483038</v>
          </cell>
          <cell r="P17">
            <v>89144.071082390947</v>
          </cell>
          <cell r="Q17">
            <v>87601.962304792673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870.50268850713019</v>
          </cell>
          <cell r="D61">
            <v>1999.0171028229961</v>
          </cell>
          <cell r="E61">
            <v>3168.2948620866368</v>
          </cell>
          <cell r="F61">
            <v>2422.9322973330882</v>
          </cell>
          <cell r="G61">
            <v>428.83401920438956</v>
          </cell>
          <cell r="H61">
            <v>1161.6753456985157</v>
          </cell>
          <cell r="I61">
            <v>2812.6546955102795</v>
          </cell>
          <cell r="J61">
            <v>749.93141289437585</v>
          </cell>
          <cell r="K61">
            <v>3851.3209003128186</v>
          </cell>
          <cell r="L61">
            <v>2360.6140531629921</v>
          </cell>
          <cell r="M61">
            <v>2994.3528150109801</v>
          </cell>
          <cell r="N61">
            <v>823.86831275720169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2936.9251219890934</v>
          </cell>
          <cell r="D61">
            <v>3221.3987726141299</v>
          </cell>
          <cell r="E61">
            <v>2384.6075949367091</v>
          </cell>
          <cell r="F61">
            <v>2336.9154430379749</v>
          </cell>
          <cell r="G61">
            <v>3172.6413913624815</v>
          </cell>
          <cell r="H61">
            <v>3064.5948926512456</v>
          </cell>
          <cell r="I61">
            <v>5560.348552870445</v>
          </cell>
          <cell r="J61">
            <v>1756.3637157291432</v>
          </cell>
          <cell r="K61">
            <v>1814.4815350177892</v>
          </cell>
          <cell r="L61">
            <v>2793.3974683544307</v>
          </cell>
          <cell r="M61">
            <v>1839.490205223877</v>
          </cell>
          <cell r="N61">
            <v>1785.0491139240507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4066.1351052048731</v>
          </cell>
          <cell r="D61">
            <v>2230.2547065337762</v>
          </cell>
          <cell r="E61">
            <v>2767.419712070875</v>
          </cell>
          <cell r="F61">
            <v>2957.8073089700997</v>
          </cell>
          <cell r="G61">
            <v>2003.5792948930869</v>
          </cell>
          <cell r="H61">
            <v>2658.6267995570324</v>
          </cell>
          <cell r="I61">
            <v>2821.8161683277963</v>
          </cell>
          <cell r="J61">
            <v>4854.8837209302328</v>
          </cell>
          <cell r="K61">
            <v>2128.2613510520487</v>
          </cell>
          <cell r="L61">
            <v>3025.694080376039</v>
          </cell>
          <cell r="M61">
            <v>2955.0325614635049</v>
          </cell>
          <cell r="N61">
            <v>2169.2140130754224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15">
          <cell r="B15">
            <v>8806</v>
          </cell>
          <cell r="C15">
            <v>5298</v>
          </cell>
          <cell r="D15">
            <v>8560</v>
          </cell>
          <cell r="E15">
            <v>7956</v>
          </cell>
          <cell r="F15">
            <v>8785</v>
          </cell>
          <cell r="G15">
            <v>5989</v>
          </cell>
          <cell r="H15">
            <v>8354</v>
          </cell>
          <cell r="I15">
            <v>8394</v>
          </cell>
          <cell r="J15">
            <v>4970</v>
          </cell>
          <cell r="K15">
            <v>8138</v>
          </cell>
          <cell r="L15">
            <v>6409</v>
          </cell>
          <cell r="M15">
            <v>9983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55">
          <cell r="E55">
            <v>4855.3846153846152</v>
          </cell>
          <cell r="F55">
            <v>4970.7692307692305</v>
          </cell>
          <cell r="G55">
            <v>4878.4615384615381</v>
          </cell>
          <cell r="H55">
            <v>5229.2307692307686</v>
          </cell>
          <cell r="I55">
            <v>5063.0769230769238</v>
          </cell>
          <cell r="J55">
            <v>6378.461538461539</v>
          </cell>
          <cell r="K55">
            <v>7033.8461538461543</v>
          </cell>
          <cell r="L55">
            <v>6055.3846153846152</v>
          </cell>
          <cell r="M55">
            <v>6276.923076923078</v>
          </cell>
          <cell r="N55">
            <v>5592.5373134328365</v>
          </cell>
          <cell r="O55">
            <v>5458.2089552238813</v>
          </cell>
          <cell r="P55">
            <v>5612.3076923076924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I7" sqref="I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6.8" customHeight="1">
      <c r="A7" s="17">
        <v>2017</v>
      </c>
      <c r="B7" s="26">
        <v>3311</v>
      </c>
      <c r="C7" s="25">
        <f>[1]ANTEQUERA!F17</f>
        <v>96328.588674275685</v>
      </c>
      <c r="D7" s="16">
        <f>[1]ANTEQUERA!G17</f>
        <v>88029.286654960495</v>
      </c>
      <c r="E7" s="16">
        <f>[1]ANTEQUERA!H17</f>
        <v>104017.43415276558</v>
      </c>
      <c r="F7" s="16">
        <f>[1]ANTEQUERA!I17</f>
        <v>95638.191395961374</v>
      </c>
      <c r="G7" s="16">
        <f>[1]ANTEQUERA!J17</f>
        <v>107876.39157155399</v>
      </c>
      <c r="H7" s="16">
        <f>[1]ANTEQUERA!K17</f>
        <v>103152.62071992976</v>
      </c>
      <c r="I7" s="16">
        <f>[1]ANTEQUERA!L17</f>
        <v>106691.81518876208</v>
      </c>
      <c r="J7" s="16">
        <f>[1]ANTEQUERA!M17</f>
        <v>107338.60842844601</v>
      </c>
      <c r="K7" s="16">
        <f>[1]ANTEQUERA!N17</f>
        <v>101575.60798946444</v>
      </c>
      <c r="L7" s="16">
        <f>[1]ANTEQUERA!O17</f>
        <v>90580.122914837571</v>
      </c>
      <c r="M7" s="16">
        <f>[1]ANTEQUERA!P17</f>
        <v>46721.727392449517</v>
      </c>
      <c r="N7" s="16">
        <f>[1]ANTEQUERA!Q17</f>
        <v>97142.530728709389</v>
      </c>
      <c r="O7" s="45">
        <f>SUM(C7:N7)</f>
        <v>1145092.9258121159</v>
      </c>
      <c r="P7" s="46">
        <f>O7/B7</f>
        <v>345.84503950834068</v>
      </c>
      <c r="Q7" s="47">
        <f>P7/1000</f>
        <v>0.34584503950834067</v>
      </c>
    </row>
    <row r="8" spans="1:17" s="5" customFormat="1" ht="16.8" customHeight="1">
      <c r="A8" s="72">
        <v>2016</v>
      </c>
      <c r="B8" s="73">
        <v>3364</v>
      </c>
      <c r="C8" s="15">
        <f>[2]ANTEQUERA!F17</f>
        <v>94890.634937804221</v>
      </c>
      <c r="D8" s="74">
        <f>[2]ANTEQUERA!G17</f>
        <v>78610.985397512166</v>
      </c>
      <c r="E8" s="74">
        <f>[2]ANTEQUERA!H17</f>
        <v>101156.5170362358</v>
      </c>
      <c r="F8" s="74">
        <f>[2]ANTEQUERA!I17</f>
        <v>97270.360194699839</v>
      </c>
      <c r="G8" s="74">
        <f>[2]ANTEQUERA!J17</f>
        <v>100377.83017847485</v>
      </c>
      <c r="H8" s="74">
        <f>[2]ANTEQUERA!K17</f>
        <v>102946.76906435912</v>
      </c>
      <c r="I8" s="74">
        <f>[2]ANTEQUERA!L17</f>
        <v>100421.49486208761</v>
      </c>
      <c r="J8" s="74">
        <f>[2]ANTEQUERA!M17</f>
        <v>101010.96809085993</v>
      </c>
      <c r="K8" s="74">
        <f>[2]ANTEQUERA!N17</f>
        <v>101389.39534883721</v>
      </c>
      <c r="L8" s="74">
        <f>[2]ANTEQUERA!O17</f>
        <v>93376.925905895085</v>
      </c>
      <c r="M8" s="74">
        <f>[2]ANTEQUERA!P17</f>
        <v>94985.241752298534</v>
      </c>
      <c r="N8" s="15">
        <f>[2]ANTEQUERA!Q17</f>
        <v>103186.92482422931</v>
      </c>
      <c r="O8" s="45">
        <f>SUM(C8:N8)</f>
        <v>1169624.0475932935</v>
      </c>
      <c r="P8" s="46">
        <f>O8/B8</f>
        <v>347.68848025959971</v>
      </c>
      <c r="Q8" s="47">
        <f>P8/1000</f>
        <v>0.3476884802595997</v>
      </c>
    </row>
    <row r="9" spans="1:17" s="6" customFormat="1" ht="16.8" customHeight="1" thickBot="1">
      <c r="A9" s="18">
        <v>2015</v>
      </c>
      <c r="B9" s="27">
        <v>3377</v>
      </c>
      <c r="C9" s="30">
        <f>[3]ANTEQUERA!F17</f>
        <v>107140.18955304254</v>
      </c>
      <c r="D9" s="19">
        <f>[3]ANTEQUERA!G17</f>
        <v>96294.509423801836</v>
      </c>
      <c r="E9" s="19">
        <f>[3]ANTEQUERA!H17</f>
        <v>113854.18201400108</v>
      </c>
      <c r="F9" s="19">
        <f>[3]ANTEQUERA!I17</f>
        <v>113446.8325255789</v>
      </c>
      <c r="G9" s="19">
        <f>[3]ANTEQUERA!J17</f>
        <v>108005.80721593968</v>
      </c>
      <c r="H9" s="19">
        <f>[3]ANTEQUERA!K17</f>
        <v>115112.60096930533</v>
      </c>
      <c r="I9" s="19">
        <f>[3]ANTEQUERA!L17</f>
        <v>118495.05654281098</v>
      </c>
      <c r="J9" s="19">
        <f>[3]ANTEQUERA!M17</f>
        <v>113941.47119009154</v>
      </c>
      <c r="K9" s="19">
        <f>[3]ANTEQUERA!N17</f>
        <v>107794.85837372106</v>
      </c>
      <c r="L9" s="19">
        <f>[3]ANTEQUERA!O17</f>
        <v>101146.33279483038</v>
      </c>
      <c r="M9" s="19">
        <f>[3]ANTEQUERA!P17</f>
        <v>89144.071082390947</v>
      </c>
      <c r="N9" s="30">
        <f>[3]ANTEQUERA!Q17</f>
        <v>87601.962304792673</v>
      </c>
      <c r="O9" s="42">
        <f>SUM(C9:N9)</f>
        <v>1271977.8739903069</v>
      </c>
      <c r="P9" s="43">
        <f>O9/B9</f>
        <v>376.6591276252019</v>
      </c>
      <c r="Q9" s="44">
        <f>P9/1000</f>
        <v>0.37665912762520193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20" sqref="S20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s="13" customFormat="1" ht="16.8" customHeight="1">
      <c r="A7" s="17">
        <v>2017</v>
      </c>
      <c r="B7" s="26">
        <v>3311</v>
      </c>
      <c r="C7" s="25">
        <f>[7]RESUMEN!B$15</f>
        <v>8806</v>
      </c>
      <c r="D7" s="16">
        <f>[7]RESUMEN!C$15</f>
        <v>5298</v>
      </c>
      <c r="E7" s="16">
        <f>[7]RESUMEN!D$15</f>
        <v>8560</v>
      </c>
      <c r="F7" s="16">
        <f>[7]RESUMEN!E$15</f>
        <v>7956</v>
      </c>
      <c r="G7" s="16">
        <f>[7]RESUMEN!F$15</f>
        <v>8785</v>
      </c>
      <c r="H7" s="16">
        <f>[7]RESUMEN!G$15</f>
        <v>5989</v>
      </c>
      <c r="I7" s="16">
        <f>[7]RESUMEN!H$15</f>
        <v>8354</v>
      </c>
      <c r="J7" s="16">
        <f>[7]RESUMEN!I$15</f>
        <v>8394</v>
      </c>
      <c r="K7" s="16">
        <f>[7]RESUMEN!J$15</f>
        <v>4970</v>
      </c>
      <c r="L7" s="16">
        <f>[7]RESUMEN!K$15</f>
        <v>8138</v>
      </c>
      <c r="M7" s="16">
        <f>[7]RESUMEN!L$15</f>
        <v>6409</v>
      </c>
      <c r="N7" s="25">
        <f>[7]RESUMEN!M$15</f>
        <v>9983</v>
      </c>
      <c r="O7" s="45">
        <f>SUM(C7:N7)</f>
        <v>91642</v>
      </c>
      <c r="P7" s="48">
        <f>O7/B7</f>
        <v>27.678042887345214</v>
      </c>
      <c r="Q7" s="49">
        <f>P7/1000</f>
        <v>2.7678042887345215E-2</v>
      </c>
    </row>
    <row r="8" spans="1:17" s="13" customFormat="1" ht="16.8" customHeight="1">
      <c r="A8" s="72">
        <v>2016</v>
      </c>
      <c r="B8" s="73">
        <v>3364</v>
      </c>
      <c r="C8" s="15">
        <v>4343</v>
      </c>
      <c r="D8" s="74">
        <v>6843</v>
      </c>
      <c r="E8" s="74">
        <v>9633</v>
      </c>
      <c r="F8" s="74">
        <v>7654</v>
      </c>
      <c r="G8" s="74">
        <v>7576</v>
      </c>
      <c r="H8" s="74">
        <v>9123</v>
      </c>
      <c r="I8" s="74">
        <v>8076</v>
      </c>
      <c r="J8" s="74">
        <v>6043</v>
      </c>
      <c r="K8" s="74">
        <v>7900</v>
      </c>
      <c r="L8" s="74">
        <v>7337</v>
      </c>
      <c r="M8" s="74">
        <v>8781</v>
      </c>
      <c r="N8" s="15">
        <v>10987</v>
      </c>
      <c r="O8" s="45">
        <f>SUM(C8:N8)</f>
        <v>94296</v>
      </c>
      <c r="P8" s="48">
        <f>O8/B8</f>
        <v>28.030915576694412</v>
      </c>
      <c r="Q8" s="49">
        <f>P8/1000</f>
        <v>2.8030915576694411E-2</v>
      </c>
    </row>
    <row r="9" spans="1:17" s="7" customFormat="1" ht="16.8" customHeight="1" thickBot="1">
      <c r="A9" s="18">
        <v>2015</v>
      </c>
      <c r="B9" s="27">
        <v>3377</v>
      </c>
      <c r="C9" s="30">
        <v>5449</v>
      </c>
      <c r="D9" s="19">
        <v>4204</v>
      </c>
      <c r="E9" s="19">
        <v>3283</v>
      </c>
      <c r="F9" s="19">
        <v>4914</v>
      </c>
      <c r="G9" s="19">
        <v>4605</v>
      </c>
      <c r="H9" s="19">
        <v>4044</v>
      </c>
      <c r="I9" s="19">
        <v>5338</v>
      </c>
      <c r="J9" s="19">
        <v>4583</v>
      </c>
      <c r="K9" s="19">
        <v>5775</v>
      </c>
      <c r="L9" s="19">
        <v>3695</v>
      </c>
      <c r="M9" s="19">
        <v>4873</v>
      </c>
      <c r="N9" s="30">
        <v>5918</v>
      </c>
      <c r="O9" s="42">
        <f>SUM(C9:N9)</f>
        <v>56681</v>
      </c>
      <c r="P9" s="50">
        <f>O9/B9</f>
        <v>16.784424045010365</v>
      </c>
      <c r="Q9" s="51">
        <f>P9/1000</f>
        <v>1.6784424045010366E-2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S22" sqref="S22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s="13" customFormat="1" ht="16.8" customHeight="1">
      <c r="A7" s="17">
        <v>2017</v>
      </c>
      <c r="B7" s="26">
        <v>3311</v>
      </c>
      <c r="C7" s="25">
        <f>'[4]VIDRIO POR MUNICIPIOS'!C61</f>
        <v>870.50268850713019</v>
      </c>
      <c r="D7" s="16">
        <f>'[4]VIDRIO POR MUNICIPIOS'!D61</f>
        <v>1999.0171028229961</v>
      </c>
      <c r="E7" s="16">
        <f>'[4]VIDRIO POR MUNICIPIOS'!E61</f>
        <v>3168.2948620866368</v>
      </c>
      <c r="F7" s="16">
        <f>'[4]VIDRIO POR MUNICIPIOS'!F61</f>
        <v>2422.9322973330882</v>
      </c>
      <c r="G7" s="16">
        <f>'[4]VIDRIO POR MUNICIPIOS'!G61</f>
        <v>428.83401920438956</v>
      </c>
      <c r="H7" s="16">
        <f>'[4]VIDRIO POR MUNICIPIOS'!H61</f>
        <v>1161.6753456985157</v>
      </c>
      <c r="I7" s="16">
        <f>'[4]VIDRIO POR MUNICIPIOS'!I61</f>
        <v>2812.6546955102795</v>
      </c>
      <c r="J7" s="16">
        <f>'[4]VIDRIO POR MUNICIPIOS'!J61</f>
        <v>749.93141289437585</v>
      </c>
      <c r="K7" s="16">
        <f>'[4]VIDRIO POR MUNICIPIOS'!K61</f>
        <v>3851.3209003128186</v>
      </c>
      <c r="L7" s="16">
        <f>'[4]VIDRIO POR MUNICIPIOS'!L61</f>
        <v>2360.6140531629921</v>
      </c>
      <c r="M7" s="16">
        <f>'[4]VIDRIO POR MUNICIPIOS'!M61</f>
        <v>2994.3528150109801</v>
      </c>
      <c r="N7" s="16">
        <f>'[4]VIDRIO POR MUNICIPIOS'!N61</f>
        <v>823.86831275720169</v>
      </c>
      <c r="O7" s="67">
        <f>SUM(C7:N7)</f>
        <v>23643.998505301402</v>
      </c>
      <c r="P7" s="52">
        <f>O7/B7</f>
        <v>7.1410445500759296</v>
      </c>
      <c r="Q7" s="53">
        <f>P7/1000</f>
        <v>7.1410445500759293E-3</v>
      </c>
    </row>
    <row r="8" spans="1:17" s="13" customFormat="1" ht="16.8" customHeight="1">
      <c r="A8" s="72">
        <v>2016</v>
      </c>
      <c r="B8" s="73">
        <v>3364</v>
      </c>
      <c r="C8" s="15">
        <f>'[5]VIDRIO POR MUNICIPIOS'!C61</f>
        <v>2936.9251219890934</v>
      </c>
      <c r="D8" s="74">
        <f>'[5]VIDRIO POR MUNICIPIOS'!D61</f>
        <v>3221.3987726141299</v>
      </c>
      <c r="E8" s="74">
        <f>'[5]VIDRIO POR MUNICIPIOS'!E61</f>
        <v>2384.6075949367091</v>
      </c>
      <c r="F8" s="74">
        <f>'[5]VIDRIO POR MUNICIPIOS'!F61</f>
        <v>2336.9154430379749</v>
      </c>
      <c r="G8" s="74">
        <f>'[5]VIDRIO POR MUNICIPIOS'!G61</f>
        <v>3172.6413913624815</v>
      </c>
      <c r="H8" s="74">
        <f>'[5]VIDRIO POR MUNICIPIOS'!H61</f>
        <v>3064.5948926512456</v>
      </c>
      <c r="I8" s="74">
        <f>'[5]VIDRIO POR MUNICIPIOS'!I61</f>
        <v>5560.348552870445</v>
      </c>
      <c r="J8" s="74">
        <f>'[5]VIDRIO POR MUNICIPIOS'!J61</f>
        <v>1756.3637157291432</v>
      </c>
      <c r="K8" s="74">
        <f>'[5]VIDRIO POR MUNICIPIOS'!K61</f>
        <v>1814.4815350177892</v>
      </c>
      <c r="L8" s="74">
        <f>'[5]VIDRIO POR MUNICIPIOS'!L61</f>
        <v>2793.3974683544307</v>
      </c>
      <c r="M8" s="74">
        <f>'[5]VIDRIO POR MUNICIPIOS'!M61</f>
        <v>1839.490205223877</v>
      </c>
      <c r="N8" s="75">
        <f>'[5]VIDRIO POR MUNICIPIOS'!N61</f>
        <v>1785.0491139240507</v>
      </c>
      <c r="O8" s="67">
        <f>SUM(C8:N8)</f>
        <v>32666.213807711367</v>
      </c>
      <c r="P8" s="52">
        <f>O8/B8</f>
        <v>9.7105272912340563</v>
      </c>
      <c r="Q8" s="53">
        <f>P8/1000</f>
        <v>9.710527291234056E-3</v>
      </c>
    </row>
    <row r="9" spans="1:17" s="4" customFormat="1" ht="16.8" customHeight="1" thickBot="1">
      <c r="A9" s="18">
        <v>2015</v>
      </c>
      <c r="B9" s="27">
        <v>3377</v>
      </c>
      <c r="C9" s="23">
        <f>'[6]VIDRIO POR MUNICIPIOS'!C61</f>
        <v>4066.1351052048731</v>
      </c>
      <c r="D9" s="69">
        <f>'[6]VIDRIO POR MUNICIPIOS'!D61</f>
        <v>2230.2547065337762</v>
      </c>
      <c r="E9" s="69">
        <f>'[6]VIDRIO POR MUNICIPIOS'!E61</f>
        <v>2767.419712070875</v>
      </c>
      <c r="F9" s="69">
        <f>'[6]VIDRIO POR MUNICIPIOS'!F61</f>
        <v>2957.8073089700997</v>
      </c>
      <c r="G9" s="69">
        <f>'[6]VIDRIO POR MUNICIPIOS'!G61</f>
        <v>2003.5792948930869</v>
      </c>
      <c r="H9" s="69">
        <f>'[6]VIDRIO POR MUNICIPIOS'!H61</f>
        <v>2658.6267995570324</v>
      </c>
      <c r="I9" s="69">
        <f>'[6]VIDRIO POR MUNICIPIOS'!I61</f>
        <v>2821.8161683277963</v>
      </c>
      <c r="J9" s="69">
        <f>'[6]VIDRIO POR MUNICIPIOS'!J61</f>
        <v>4854.8837209302328</v>
      </c>
      <c r="K9" s="69">
        <f>'[6]VIDRIO POR MUNICIPIOS'!K61</f>
        <v>2128.2613510520487</v>
      </c>
      <c r="L9" s="69">
        <f>'[6]VIDRIO POR MUNICIPIOS'!L61</f>
        <v>3025.694080376039</v>
      </c>
      <c r="M9" s="69">
        <f>'[6]VIDRIO POR MUNICIPIOS'!M61</f>
        <v>2955.0325614635049</v>
      </c>
      <c r="N9" s="70">
        <f>'[6]VIDRIO POR MUNICIPIOS'!N61</f>
        <v>2169.2140130754224</v>
      </c>
      <c r="O9" s="68">
        <f>SUM(C9:N9)</f>
        <v>34638.724822454787</v>
      </c>
      <c r="P9" s="54">
        <f>O9/B9</f>
        <v>10.257247504428424</v>
      </c>
      <c r="Q9" s="55">
        <f>P9/1000</f>
        <v>1.0257247504428423E-2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S16" sqref="S16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1"/>
      <c r="P6" s="103"/>
      <c r="Q6" s="99"/>
    </row>
    <row r="7" spans="1:17" ht="16.8" customHeight="1">
      <c r="A7" s="35">
        <v>2017</v>
      </c>
      <c r="B7" s="71">
        <v>3311</v>
      </c>
      <c r="C7" s="56">
        <f>'[8]1.2'!E$55</f>
        <v>4855.3846153846152</v>
      </c>
      <c r="D7" s="56">
        <f>'[8]1.2'!F$55</f>
        <v>4970.7692307692305</v>
      </c>
      <c r="E7" s="56">
        <f>'[8]1.2'!G$55</f>
        <v>4878.4615384615381</v>
      </c>
      <c r="F7" s="56">
        <f>'[8]1.2'!H$55</f>
        <v>5229.2307692307686</v>
      </c>
      <c r="G7" s="56">
        <f>'[8]1.2'!I$55</f>
        <v>5063.0769230769238</v>
      </c>
      <c r="H7" s="56">
        <f>'[8]1.2'!J$55</f>
        <v>6378.461538461539</v>
      </c>
      <c r="I7" s="56">
        <f>'[8]1.2'!K$55</f>
        <v>7033.8461538461543</v>
      </c>
      <c r="J7" s="56">
        <f>'[8]1.2'!L$55</f>
        <v>6055.3846153846152</v>
      </c>
      <c r="K7" s="56">
        <f>'[8]1.2'!M$55</f>
        <v>6276.923076923078</v>
      </c>
      <c r="L7" s="56">
        <f>'[8]1.2'!N$55</f>
        <v>5592.5373134328365</v>
      </c>
      <c r="M7" s="56">
        <f>'[8]1.2'!O$55</f>
        <v>5458.2089552238813</v>
      </c>
      <c r="N7" s="56">
        <f>'[8]1.2'!P$55</f>
        <v>5612.3076923076924</v>
      </c>
      <c r="O7" s="65">
        <f>SUM(C7:N7)</f>
        <v>67404.592422502887</v>
      </c>
      <c r="P7" s="66">
        <f>O7/B7</f>
        <v>20.357774818031679</v>
      </c>
      <c r="Q7" s="59">
        <f>P7/1000</f>
        <v>2.0357774818031679E-2</v>
      </c>
    </row>
    <row r="8" spans="1:17" ht="16.8" customHeight="1">
      <c r="A8" s="76">
        <v>2016</v>
      </c>
      <c r="B8" s="71">
        <v>3364</v>
      </c>
      <c r="C8" s="56">
        <v>5507</v>
      </c>
      <c r="D8" s="57">
        <v>4597</v>
      </c>
      <c r="E8" s="58">
        <v>5825</v>
      </c>
      <c r="F8" s="58">
        <v>5478</v>
      </c>
      <c r="G8" s="58">
        <v>6009</v>
      </c>
      <c r="H8" s="58">
        <v>5820</v>
      </c>
      <c r="I8" s="58">
        <v>4897</v>
      </c>
      <c r="J8" s="58">
        <v>5548</v>
      </c>
      <c r="K8" s="58">
        <v>5506</v>
      </c>
      <c r="L8" s="58">
        <v>5617</v>
      </c>
      <c r="M8" s="58">
        <v>5132</v>
      </c>
      <c r="N8" s="57">
        <v>5183</v>
      </c>
      <c r="O8" s="65">
        <f>SUM(C8:N8)</f>
        <v>65119</v>
      </c>
      <c r="P8" s="66">
        <f>O8/B8</f>
        <v>19.357609988109395</v>
      </c>
      <c r="Q8" s="59">
        <f>P8/1000</f>
        <v>1.9357609988109394E-2</v>
      </c>
    </row>
    <row r="9" spans="1:17" s="4" customFormat="1" ht="16.8" customHeight="1" thickBot="1">
      <c r="A9" s="36">
        <v>2015</v>
      </c>
      <c r="B9" s="34">
        <v>3377</v>
      </c>
      <c r="C9" s="60">
        <v>4653</v>
      </c>
      <c r="D9" s="61">
        <v>5409</v>
      </c>
      <c r="E9" s="62">
        <v>5181</v>
      </c>
      <c r="F9" s="62">
        <v>4840</v>
      </c>
      <c r="G9" s="62">
        <v>5725</v>
      </c>
      <c r="H9" s="62">
        <v>6861</v>
      </c>
      <c r="I9" s="62">
        <v>6956</v>
      </c>
      <c r="J9" s="62">
        <v>6502</v>
      </c>
      <c r="K9" s="62">
        <v>6828</v>
      </c>
      <c r="L9" s="62">
        <v>6736</v>
      </c>
      <c r="M9" s="62">
        <v>5680</v>
      </c>
      <c r="N9" s="63">
        <v>5266</v>
      </c>
      <c r="O9" s="40">
        <f>SUM(C9:N9)</f>
        <v>70637</v>
      </c>
      <c r="P9" s="64">
        <f>O9/B9</f>
        <v>20.917086171157834</v>
      </c>
      <c r="Q9" s="41">
        <f>P9/1000</f>
        <v>2.0917086171157832E-2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