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externalLink+xml" PartName="/xl/externalLinks/externalLink10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25725"/>
</workbook>
</file>

<file path=xl/calcChain.xml><?xml version="1.0" encoding="utf-8"?>
<calcChain xmlns="http://schemas.openxmlformats.org/spreadsheetml/2006/main">
  <c r="D7" i="4"/>
  <c r="E7"/>
  <c r="O7" s="1"/>
  <c r="P7" s="1"/>
  <c r="Q7" s="1"/>
  <c r="F7"/>
  <c r="G7"/>
  <c r="H7"/>
  <c r="I7"/>
  <c r="J7"/>
  <c r="K7"/>
  <c r="L7"/>
  <c r="M7"/>
  <c r="N7"/>
  <c r="C7"/>
  <c r="K7" i="3"/>
  <c r="L7"/>
  <c r="O7" s="1"/>
  <c r="P7" s="1"/>
  <c r="Q7" s="1"/>
  <c r="M7"/>
  <c r="N7"/>
  <c r="L7" i="2"/>
  <c r="M7"/>
  <c r="N7"/>
  <c r="M7" i="1"/>
  <c r="O7" s="1"/>
  <c r="P7" s="1"/>
  <c r="Q7" s="1"/>
  <c r="N7"/>
  <c r="D7" i="3"/>
  <c r="E7"/>
  <c r="F7"/>
  <c r="G7"/>
  <c r="H7"/>
  <c r="I7"/>
  <c r="J7"/>
  <c r="C7"/>
  <c r="O7" i="2"/>
  <c r="P7" s="1"/>
  <c r="Q7" s="1"/>
  <c r="D7"/>
  <c r="E7"/>
  <c r="F7"/>
  <c r="G7"/>
  <c r="H7"/>
  <c r="I7"/>
  <c r="J7"/>
  <c r="K7"/>
  <c r="C7"/>
  <c r="D7" i="1"/>
  <c r="E7"/>
  <c r="F7"/>
  <c r="G7"/>
  <c r="H7"/>
  <c r="I7"/>
  <c r="J7"/>
  <c r="K7"/>
  <c r="L7"/>
  <c r="C7"/>
  <c r="D9" i="3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D9" i="2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D9" i="1"/>
  <c r="E9"/>
  <c r="F9"/>
  <c r="G9"/>
  <c r="H9"/>
  <c r="I9"/>
  <c r="J9"/>
  <c r="K9"/>
  <c r="L9"/>
  <c r="M9"/>
  <c r="N9"/>
  <c r="C9"/>
  <c r="D8"/>
  <c r="E8"/>
  <c r="F8"/>
  <c r="G8"/>
  <c r="H8"/>
  <c r="I8"/>
  <c r="J8"/>
  <c r="K8"/>
  <c r="L8"/>
  <c r="M8"/>
  <c r="N8"/>
  <c r="C8"/>
  <c r="O8" i="4"/>
  <c r="P8" s="1"/>
  <c r="Q8" s="1"/>
  <c r="O9"/>
  <c r="P9" s="1"/>
  <c r="Q9" s="1"/>
  <c r="O9" i="1" l="1"/>
  <c r="P9" s="1"/>
  <c r="Q9" s="1"/>
  <c r="O8" i="2"/>
  <c r="P8" s="1"/>
  <c r="Q8" s="1"/>
  <c r="O8" i="1"/>
  <c r="P8" s="1"/>
  <c r="Q8" s="1"/>
  <c r="O9" i="3" l="1"/>
  <c r="P9" s="1"/>
  <c r="Q9" s="1"/>
  <c r="O8" l="1"/>
  <c r="P8" s="1"/>
  <c r="Q8" s="1"/>
  <c r="O9" i="2"/>
  <c r="P9" s="1"/>
  <c r="Q9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<sst xmlns="http://schemas.openxmlformats.org/spreadsheetml/2006/main" count="76" uniqueCount="23">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</sst>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3" fillId="4" borderId="15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5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5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4" fontId="5" fillId="8" borderId="15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4" fontId="5" fillId="8" borderId="9" xfId="0" applyNumberFormat="1" applyFont="1" applyFill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20" fillId="0" borderId="9" xfId="1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3" fontId="16" fillId="0" borderId="9" xfId="0" applyNumberFormat="1" applyFont="1" applyFill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externalLinks/externalLink7.xml" Type="http://schemas.openxmlformats.org/officeDocument/2006/relationships/externalLink"/>
<Relationship Id="rId12" Target="externalLinks/externalLink8.xml" Type="http://schemas.openxmlformats.org/officeDocument/2006/relationships/externalLink"/>
<Relationship Id="rId13" Target="externalLinks/externalLink9.xml" Type="http://schemas.openxmlformats.org/officeDocument/2006/relationships/externalLink"/>
<Relationship Id="rId14" Target="externalLinks/externalLink10.xml" Type="http://schemas.openxmlformats.org/officeDocument/2006/relationships/externalLink"/>
<Relationship Id="rId15" Target="theme/theme1.xml" Type="http://schemas.openxmlformats.org/officeDocument/2006/relationships/theme"/>
<Relationship Id="rId16" Target="styles.xml" Type="http://schemas.openxmlformats.org/officeDocument/2006/relationships/styles"/>
<Relationship Id="rId17" Target="sharedStrings.xml" Type="http://schemas.openxmlformats.org/officeDocument/2006/relationships/sharedStrings"/>
<Relationship Id="rId18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10243.411804844764</c:v>
                </c:pt>
                <c:pt idx="1">
                  <c:v>10379.392698737633</c:v>
                </c:pt>
                <c:pt idx="2">
                  <c:v>13163.384510406006</c:v>
                </c:pt>
                <c:pt idx="3">
                  <c:v>12103.746161719549</c:v>
                </c:pt>
                <c:pt idx="4">
                  <c:v>13418.71033776868</c:v>
                </c:pt>
                <c:pt idx="5">
                  <c:v>13282.729443875811</c:v>
                </c:pt>
                <c:pt idx="6">
                  <c:v>11635.046059365404</c:v>
                </c:pt>
                <c:pt idx="7">
                  <c:v>18601.896963493688</c:v>
                </c:pt>
                <c:pt idx="8">
                  <c:v>17003.398157625383</c:v>
                </c:pt>
                <c:pt idx="9">
                  <c:v>20261.15319003753</c:v>
                </c:pt>
                <c:pt idx="10">
                  <c:v>11672.65779597407</c:v>
                </c:pt>
                <c:pt idx="11">
                  <c:v>19461.180484476288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15154.687657008877</c:v>
                </c:pt>
                <c:pt idx="1">
                  <c:v>13205.747780941216</c:v>
                </c:pt>
                <c:pt idx="2">
                  <c:v>11989.951431920952</c:v>
                </c:pt>
                <c:pt idx="3">
                  <c:v>12492.460224418021</c:v>
                </c:pt>
                <c:pt idx="4">
                  <c:v>12316.047563222241</c:v>
                </c:pt>
                <c:pt idx="5">
                  <c:v>13445.546809579635</c:v>
                </c:pt>
                <c:pt idx="6">
                  <c:v>11313.321051750125</c:v>
                </c:pt>
                <c:pt idx="7">
                  <c:v>17697.77926645453</c:v>
                </c:pt>
                <c:pt idx="8">
                  <c:v>14035.116395913583</c:v>
                </c:pt>
                <c:pt idx="9">
                  <c:v>14602.538938201305</c:v>
                </c:pt>
                <c:pt idx="10">
                  <c:v>13993.877072517167</c:v>
                </c:pt>
                <c:pt idx="11">
                  <c:v>13836.556690671579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RSU!$C$9:$N$9</c:f>
              <c:numCache>
                <c:formatCode>#,##0</c:formatCode>
                <c:ptCount val="12"/>
                <c:pt idx="0">
                  <c:v>12028.25905524954</c:v>
                </c:pt>
                <c:pt idx="1">
                  <c:v>12439.656150893006</c:v>
                </c:pt>
                <c:pt idx="2">
                  <c:v>13373.323318310799</c:v>
                </c:pt>
                <c:pt idx="3">
                  <c:v>14251.553997663161</c:v>
                </c:pt>
                <c:pt idx="4">
                  <c:v>13558.597896845267</c:v>
                </c:pt>
                <c:pt idx="5">
                  <c:v>11470.976464697045</c:v>
                </c:pt>
                <c:pt idx="6">
                  <c:v>14950.345518277416</c:v>
                </c:pt>
                <c:pt idx="7">
                  <c:v>16571.133366716742</c:v>
                </c:pt>
                <c:pt idx="8">
                  <c:v>16269.150392255049</c:v>
                </c:pt>
                <c:pt idx="9">
                  <c:v>20288.295776998832</c:v>
                </c:pt>
                <c:pt idx="10">
                  <c:v>13386.453012852613</c:v>
                </c:pt>
                <c:pt idx="11">
                  <c:v>10900.564179602738</c:v>
                </c:pt>
              </c:numCache>
            </c:numRef>
          </c:val>
        </c:ser>
        <c:marker val="1"/>
        <c:axId val="81581184"/>
        <c:axId val="81583104"/>
      </c:lineChart>
      <c:catAx>
        <c:axId val="81581184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583104"/>
        <c:crossesAt val="0"/>
        <c:auto val="1"/>
        <c:lblAlgn val="ctr"/>
        <c:lblOffset val="100"/>
      </c:catAx>
      <c:valAx>
        <c:axId val="8158310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581184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049405589007266"/>
          <c:y val="0.85205288740530161"/>
          <c:w val="0.60090497737556581"/>
          <c:h val="0.11075982388611159"/>
        </c:manualLayout>
      </c:layout>
    </c:legend>
    <c:plotVisOnly val="1"/>
  </c:chart>
  <c:printSettings>
    <c:headerFooter/>
    <c:pageMargins b="0.75000000000000622" l="0.70000000000000062" r="0.70000000000000062" t="0.750000000000006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1535E-2"/>
          <c:w val="0.88015364782941952"/>
          <c:h val="0.7021347521364601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531.89964157706095</c:v>
                </c:pt>
                <c:pt idx="1">
                  <c:v>284.40348182283662</c:v>
                </c:pt>
                <c:pt idx="2">
                  <c:v>269.20634920634922</c:v>
                </c:pt>
                <c:pt idx="3">
                  <c:v>293.08755760368666</c:v>
                </c:pt>
                <c:pt idx="4">
                  <c:v>336.50793650793651</c:v>
                </c:pt>
                <c:pt idx="5">
                  <c:v>373.41525857654892</c:v>
                </c:pt>
                <c:pt idx="6">
                  <c:v>343.02099334357399</c:v>
                </c:pt>
                <c:pt idx="7">
                  <c:v>353.87608806963647</c:v>
                </c:pt>
                <c:pt idx="8">
                  <c:v>236.64106502816179</c:v>
                </c:pt>
                <c:pt idx="9">
                  <c:v>419.00665642601126</c:v>
                </c:pt>
                <c:pt idx="10">
                  <c:v>421.17767537122376</c:v>
                </c:pt>
                <c:pt idx="11">
                  <c:v>238.81208397337429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200.63525123665713</c:v>
                </c:pt>
                <c:pt idx="1">
                  <c:v>216.06873210101537</c:v>
                </c:pt>
                <c:pt idx="2">
                  <c:v>185.66865780811898</c:v>
                </c:pt>
                <c:pt idx="3">
                  <c:v>217.25592293673523</c:v>
                </c:pt>
                <c:pt idx="4">
                  <c:v>219.0223089113739</c:v>
                </c:pt>
                <c:pt idx="5">
                  <c:v>178.99792758746801</c:v>
                </c:pt>
                <c:pt idx="6">
                  <c:v>186.78044617822746</c:v>
                </c:pt>
                <c:pt idx="7">
                  <c:v>193.45117639887846</c:v>
                </c:pt>
                <c:pt idx="8">
                  <c:v>61.148360355967334</c:v>
                </c:pt>
                <c:pt idx="9">
                  <c:v>124.52029745215165</c:v>
                </c:pt>
                <c:pt idx="10">
                  <c:v>230.14019261245883</c:v>
                </c:pt>
                <c:pt idx="11">
                  <c:v>204.56906009996342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CARTON!$C$9:$N$9</c:f>
              <c:numCache>
                <c:formatCode>#,##0</c:formatCode>
                <c:ptCount val="12"/>
                <c:pt idx="0">
                  <c:v>205.13756682748729</c:v>
                </c:pt>
                <c:pt idx="1">
                  <c:v>500.30773242926062</c:v>
                </c:pt>
                <c:pt idx="2">
                  <c:v>459.28021906376318</c:v>
                </c:pt>
                <c:pt idx="3">
                  <c:v>368.10796714043551</c:v>
                </c:pt>
                <c:pt idx="4">
                  <c:v>511.70426391967663</c:v>
                </c:pt>
                <c:pt idx="5">
                  <c:v>421.67166514539053</c:v>
                </c:pt>
                <c:pt idx="6">
                  <c:v>355.57178250097797</c:v>
                </c:pt>
                <c:pt idx="7">
                  <c:v>574.3851871169644</c:v>
                </c:pt>
                <c:pt idx="8">
                  <c:v>121.94288694745077</c:v>
                </c:pt>
                <c:pt idx="9">
                  <c:v>302.00808449602295</c:v>
                </c:pt>
                <c:pt idx="10">
                  <c:v>140.17733733211631</c:v>
                </c:pt>
                <c:pt idx="11">
                  <c:v>322.52184117877169</c:v>
                </c:pt>
              </c:numCache>
            </c:numRef>
          </c:val>
        </c:ser>
        <c:marker val="1"/>
        <c:axId val="81646720"/>
        <c:axId val="81907712"/>
      </c:lineChart>
      <c:catAx>
        <c:axId val="81646720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907712"/>
        <c:crossesAt val="0"/>
        <c:auto val="1"/>
        <c:lblAlgn val="ctr"/>
        <c:lblOffset val="100"/>
      </c:catAx>
      <c:valAx>
        <c:axId val="8190771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646720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19784093769100783"/>
          <c:y val="0.849471649557905"/>
          <c:w val="0.63013698630136972"/>
          <c:h val="0.12522104747752522"/>
        </c:manualLayout>
      </c:layout>
    </c:legend>
    <c:plotVisOnly val="1"/>
  </c:chart>
  <c:printSettings>
    <c:headerFooter/>
    <c:pageMargins b="0.75000000000000644" l="0.70000000000000062" r="0.70000000000000062" t="0.75000000000000644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2328E-2"/>
          <c:w val="0.88015364782941952"/>
          <c:h val="0.7116901437616155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406.52117142324192</c:v>
                </c:pt>
                <c:pt idx="1">
                  <c:v>566.28240999813465</c:v>
                </c:pt>
                <c:pt idx="2">
                  <c:v>408.10296586457747</c:v>
                </c:pt>
                <c:pt idx="3">
                  <c:v>412.84834918858422</c:v>
                </c:pt>
                <c:pt idx="4">
                  <c:v>395.44861033389293</c:v>
                </c:pt>
                <c:pt idx="5">
                  <c:v>577.3549710874837</c:v>
                </c:pt>
                <c:pt idx="6">
                  <c:v>0</c:v>
                </c:pt>
                <c:pt idx="7">
                  <c:v>1075.6202201081887</c:v>
                </c:pt>
                <c:pt idx="8">
                  <c:v>0</c:v>
                </c:pt>
                <c:pt idx="9">
                  <c:v>0</c:v>
                </c:pt>
                <c:pt idx="10">
                  <c:v>453.97500466330905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493.9931617779377</c:v>
                </c:pt>
                <c:pt idx="1">
                  <c:v>713.91038330034189</c:v>
                </c:pt>
                <c:pt idx="2">
                  <c:v>415.21684362065861</c:v>
                </c:pt>
                <c:pt idx="3">
                  <c:v>449.68148281446821</c:v>
                </c:pt>
                <c:pt idx="4">
                  <c:v>407.01097714594204</c:v>
                </c:pt>
                <c:pt idx="5">
                  <c:v>507.12254813748427</c:v>
                </c:pt>
                <c:pt idx="6">
                  <c:v>0</c:v>
                </c:pt>
                <c:pt idx="7">
                  <c:v>556.35774698578371</c:v>
                </c:pt>
                <c:pt idx="8">
                  <c:v>579.33417311499011</c:v>
                </c:pt>
                <c:pt idx="9">
                  <c:v>562.92244016555696</c:v>
                </c:pt>
                <c:pt idx="10">
                  <c:v>462.81086917401473</c:v>
                </c:pt>
                <c:pt idx="11">
                  <c:v>280.64063343530682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VIDRIO!$C$9:$N$9</c:f>
              <c:numCache>
                <c:formatCode>#,##0</c:formatCode>
                <c:ptCount val="12"/>
                <c:pt idx="0">
                  <c:v>542.80828082808284</c:v>
                </c:pt>
                <c:pt idx="1">
                  <c:v>366.59225922592259</c:v>
                </c:pt>
                <c:pt idx="2">
                  <c:v>349.28532853285327</c:v>
                </c:pt>
                <c:pt idx="3">
                  <c:v>432.67326732673268</c:v>
                </c:pt>
                <c:pt idx="4">
                  <c:v>541.23492349234925</c:v>
                </c:pt>
                <c:pt idx="5">
                  <c:v>405.92619261926194</c:v>
                </c:pt>
                <c:pt idx="6">
                  <c:v>575.84878487848789</c:v>
                </c:pt>
                <c:pt idx="7">
                  <c:v>438.96669666966699</c:v>
                </c:pt>
                <c:pt idx="8">
                  <c:v>563.26192619261928</c:v>
                </c:pt>
                <c:pt idx="9">
                  <c:v>512.91449144914498</c:v>
                </c:pt>
                <c:pt idx="10">
                  <c:v>519.20792079207922</c:v>
                </c:pt>
                <c:pt idx="11">
                  <c:v>330.40504050405042</c:v>
                </c:pt>
              </c:numCache>
            </c:numRef>
          </c:val>
        </c:ser>
        <c:marker val="1"/>
        <c:axId val="83548032"/>
        <c:axId val="83591936"/>
      </c:lineChart>
      <c:catAx>
        <c:axId val="83548032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3591936"/>
        <c:crossesAt val="0"/>
        <c:auto val="1"/>
        <c:lblAlgn val="ctr"/>
        <c:lblOffset val="100"/>
      </c:catAx>
      <c:valAx>
        <c:axId val="8359193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3548032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17441602912218762"/>
          <c:y val="0.84650509662623541"/>
          <c:w val="0.63607694733522557"/>
          <c:h val="0.130483726516434"/>
        </c:manualLayout>
      </c:layout>
    </c:legend>
    <c:plotVisOnly val="1"/>
  </c:chart>
  <c:printSettings>
    <c:headerFooter/>
    <c:pageMargins b="0.75000000000000644" l="0.70000000000000062" r="0.70000000000000062" t="0.75000000000000644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325.92592592592592</c:v>
                </c:pt>
                <c:pt idx="1">
                  <c:v>180.74074074074073</c:v>
                </c:pt>
                <c:pt idx="2">
                  <c:v>420.74074074074076</c:v>
                </c:pt>
                <c:pt idx="3">
                  <c:v>462.22222222222223</c:v>
                </c:pt>
                <c:pt idx="4">
                  <c:v>254.81481481481481</c:v>
                </c:pt>
                <c:pt idx="5">
                  <c:v>512.59259259259261</c:v>
                </c:pt>
                <c:pt idx="6">
                  <c:v>361.48148148148147</c:v>
                </c:pt>
                <c:pt idx="7">
                  <c:v>370.37037037037038</c:v>
                </c:pt>
                <c:pt idx="8">
                  <c:v>291.85185185185185</c:v>
                </c:pt>
                <c:pt idx="9">
                  <c:v>210.37037037037038</c:v>
                </c:pt>
                <c:pt idx="10">
                  <c:v>334.81481481481478</c:v>
                </c:pt>
                <c:pt idx="11">
                  <c:v>383.7037037037037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462</c:v>
                </c:pt>
                <c:pt idx="1">
                  <c:v>136</c:v>
                </c:pt>
                <c:pt idx="2">
                  <c:v>267</c:v>
                </c:pt>
                <c:pt idx="3">
                  <c:v>465</c:v>
                </c:pt>
                <c:pt idx="4">
                  <c:v>281</c:v>
                </c:pt>
                <c:pt idx="5">
                  <c:v>357</c:v>
                </c:pt>
                <c:pt idx="6">
                  <c:v>305</c:v>
                </c:pt>
                <c:pt idx="7">
                  <c:v>471</c:v>
                </c:pt>
                <c:pt idx="8">
                  <c:v>228</c:v>
                </c:pt>
                <c:pt idx="9">
                  <c:v>267</c:v>
                </c:pt>
                <c:pt idx="10">
                  <c:v>382</c:v>
                </c:pt>
                <c:pt idx="11">
                  <c:v>313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ENVASES!$C$9:$N$9</c:f>
              <c:numCache>
                <c:formatCode>#,##0</c:formatCode>
                <c:ptCount val="12"/>
                <c:pt idx="0">
                  <c:v>390</c:v>
                </c:pt>
                <c:pt idx="1">
                  <c:v>264</c:v>
                </c:pt>
                <c:pt idx="2">
                  <c:v>388</c:v>
                </c:pt>
                <c:pt idx="3">
                  <c:v>302</c:v>
                </c:pt>
                <c:pt idx="4">
                  <c:v>326</c:v>
                </c:pt>
                <c:pt idx="5">
                  <c:v>284</c:v>
                </c:pt>
                <c:pt idx="6">
                  <c:v>308</c:v>
                </c:pt>
                <c:pt idx="7">
                  <c:v>560</c:v>
                </c:pt>
                <c:pt idx="8">
                  <c:v>308</c:v>
                </c:pt>
                <c:pt idx="9">
                  <c:v>399</c:v>
                </c:pt>
                <c:pt idx="10">
                  <c:v>284</c:v>
                </c:pt>
                <c:pt idx="11">
                  <c:v>290</c:v>
                </c:pt>
              </c:numCache>
            </c:numRef>
          </c:val>
        </c:ser>
        <c:marker val="1"/>
        <c:axId val="84118912"/>
        <c:axId val="91560192"/>
      </c:lineChart>
      <c:catAx>
        <c:axId val="84118912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1560192"/>
        <c:crosses val="autoZero"/>
        <c:auto val="1"/>
        <c:lblAlgn val="ctr"/>
        <c:lblOffset val="100"/>
      </c:catAx>
      <c:valAx>
        <c:axId val="9156019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4118912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891200591795944"/>
          <c:y val="0.8505691198882398"/>
          <c:w val="0.50797952423968684"/>
          <c:h val="0.14943088011176028"/>
        </c:manualLayout>
      </c:layout>
    </c:legend>
    <c:plotVisOnly val="1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10</xdr:row>
      <xdr:rowOff>30480</xdr:rowOff>
    </xdr:from>
    <xdr:to>
      <xdr:col>16</xdr:col>
      <xdr:colOff>0</xdr:colOff>
      <xdr:row>30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10</xdr:row>
      <xdr:rowOff>7620</xdr:rowOff>
    </xdr:from>
    <xdr:to>
      <xdr:col>16</xdr:col>
      <xdr:colOff>297180</xdr:colOff>
      <xdr:row>29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16</xdr:col>
      <xdr:colOff>205740</xdr:colOff>
      <xdr:row>31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99060</xdr:rowOff>
    </xdr:from>
    <xdr:to>
      <xdr:col>16</xdr:col>
      <xdr:colOff>198120</xdr:colOff>
      <xdr:row>31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10%202017/RSU%202017/Resumen%20Toneladas%20-%20RSU%20-%20Municipios%202017.xls" TargetMode="External" Type="http://schemas.openxmlformats.org/officeDocument/2006/relationships/externalLinkPath"/>
</Relationships>

</file>

<file path=xl/externalLinks/_rels/externalLink10.xml.rels><?xml version="1.0" encoding="UTF-8" standalone="no"?>
<Relationships xmlns="http://schemas.openxmlformats.org/package/2006/relationships">
<Relationship Id="rId1" Target="/S900/10%20CONTROL%20RESIDUOS/10%202017/ENVASES%202017/Informe%20Mensual%20Recogida%20Diciembre%202017.xlsx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10%202017/PAPEL-CARTON%202017/PAPEL%20RUTAS,%20MUNICIPIOS,%20LOCALIDADES%202017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/S900/10%20CONTROL%20RESIDUOS/10%202017/VIDRIO%202017/VIDRIO%20RUTAS%20MUNICIPIOS%20LOCALIDADES%20-%202017.xls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9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F10">
            <v>10243.411804844764</v>
          </cell>
          <cell r="G10">
            <v>10379.392698737633</v>
          </cell>
          <cell r="H10">
            <v>13163.384510406006</v>
          </cell>
          <cell r="I10">
            <v>12103.746161719549</v>
          </cell>
          <cell r="J10">
            <v>13418.71033776868</v>
          </cell>
          <cell r="K10">
            <v>13282.729443875811</v>
          </cell>
          <cell r="L10">
            <v>11635.046059365404</v>
          </cell>
          <cell r="M10">
            <v>18601.896963493688</v>
          </cell>
          <cell r="N10">
            <v>17003.398157625383</v>
          </cell>
          <cell r="O10">
            <v>20261.15319003753</v>
          </cell>
          <cell r="P10">
            <v>11672.65779597407</v>
          </cell>
          <cell r="Q10">
            <v>19461.180484476288</v>
          </cell>
        </row>
      </sheetData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  "/>
      <sheetName val="1.5"/>
      <sheetName val="1.6 "/>
      <sheetName val="1.7"/>
      <sheetName val="2,1"/>
      <sheetName val="2.2"/>
      <sheetName val="Salidas"/>
      <sheetName val="PLAN"/>
    </sheetNames>
    <sheetDataSet>
      <sheetData sheetId="0"/>
      <sheetData sheetId="1">
        <row r="53">
          <cell r="E53">
            <v>325.92592592592592</v>
          </cell>
          <cell r="F53">
            <v>180.74074074074073</v>
          </cell>
          <cell r="G53">
            <v>420.74074074074076</v>
          </cell>
          <cell r="H53">
            <v>462.22222222222223</v>
          </cell>
          <cell r="I53">
            <v>254.81481481481481</v>
          </cell>
          <cell r="J53">
            <v>512.59259259259261</v>
          </cell>
          <cell r="K53">
            <v>361.48148148148147</v>
          </cell>
          <cell r="L53">
            <v>370.37037037037038</v>
          </cell>
          <cell r="M53">
            <v>291.85185185185185</v>
          </cell>
          <cell r="N53">
            <v>210.37037037037038</v>
          </cell>
          <cell r="O53">
            <v>334.81481481481478</v>
          </cell>
          <cell r="P53">
            <v>383.7037037037037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F10">
            <v>15154.687657008877</v>
          </cell>
          <cell r="G10">
            <v>13205.747780941216</v>
          </cell>
          <cell r="H10">
            <v>11989.951431920952</v>
          </cell>
          <cell r="I10">
            <v>12492.460224418021</v>
          </cell>
          <cell r="J10">
            <v>12316.047563222241</v>
          </cell>
          <cell r="K10">
            <v>13445.546809579635</v>
          </cell>
          <cell r="L10">
            <v>11313.321051750125</v>
          </cell>
          <cell r="M10">
            <v>17697.77926645453</v>
          </cell>
          <cell r="N10">
            <v>14035.116395913583</v>
          </cell>
          <cell r="O10">
            <v>14602.538938201305</v>
          </cell>
          <cell r="P10">
            <v>13993.877072517167</v>
          </cell>
          <cell r="Q10">
            <v>13836.556690671579</v>
          </cell>
        </row>
      </sheetData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F10">
            <v>12028.25905524954</v>
          </cell>
          <cell r="G10">
            <v>12439.656150893006</v>
          </cell>
          <cell r="H10">
            <v>13373.323318310799</v>
          </cell>
          <cell r="I10">
            <v>14251.553997663161</v>
          </cell>
          <cell r="J10">
            <v>13558.597896845267</v>
          </cell>
          <cell r="K10">
            <v>11470.976464697045</v>
          </cell>
          <cell r="L10">
            <v>14950.345518277416</v>
          </cell>
          <cell r="M10">
            <v>16571.133366716742</v>
          </cell>
          <cell r="N10">
            <v>16269.150392255049</v>
          </cell>
          <cell r="O10">
            <v>20288.295776998832</v>
          </cell>
          <cell r="P10">
            <v>13386.453012852613</v>
          </cell>
          <cell r="Q10">
            <v>10900.564179602738</v>
          </cell>
        </row>
      </sheetData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7"/>
      <sheetName val="FEBRERO-2017"/>
      <sheetName val="MARZO-2017"/>
      <sheetName val="ABRIL-2017"/>
      <sheetName val="MAYO-2017"/>
      <sheetName val="JUNIO-2017"/>
      <sheetName val="JULIO-2017"/>
      <sheetName val="AGOSTO-2017"/>
      <sheetName val="SEPTIEMBRE-2017"/>
      <sheetName val="OCTUBRE-2017"/>
      <sheetName val="NOVIEMBRE-2017"/>
      <sheetName val="DICIEMBRE-2017"/>
      <sheetName val="Por Localidades 2017"/>
      <sheetName val="Por Municipio - 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>
        <row r="60">
          <cell r="C60">
            <v>531.89964157706095</v>
          </cell>
          <cell r="D60">
            <v>284.40348182283662</v>
          </cell>
          <cell r="E60">
            <v>269.20634920634922</v>
          </cell>
          <cell r="F60">
            <v>293.08755760368666</v>
          </cell>
          <cell r="G60">
            <v>336.50793650793651</v>
          </cell>
          <cell r="H60">
            <v>373.41525857654892</v>
          </cell>
          <cell r="I60">
            <v>343.02099334357399</v>
          </cell>
          <cell r="J60">
            <v>353.87608806963647</v>
          </cell>
          <cell r="K60">
            <v>236.64106502816179</v>
          </cell>
          <cell r="L60">
            <v>419.00665642601126</v>
          </cell>
          <cell r="M60">
            <v>421.17767537122376</v>
          </cell>
          <cell r="N60">
            <v>238.81208397337429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0">
          <cell r="C60">
            <v>200.63525123665713</v>
          </cell>
          <cell r="D60">
            <v>216.06873210101537</v>
          </cell>
          <cell r="E60">
            <v>185.66865780811898</v>
          </cell>
          <cell r="F60">
            <v>217.25592293673523</v>
          </cell>
          <cell r="G60">
            <v>219.0223089113739</v>
          </cell>
          <cell r="H60">
            <v>178.99792758746801</v>
          </cell>
          <cell r="I60">
            <v>186.78044617822746</v>
          </cell>
          <cell r="J60">
            <v>193.45117639887846</v>
          </cell>
          <cell r="K60">
            <v>61.148360355967334</v>
          </cell>
          <cell r="L60">
            <v>124.52029745215165</v>
          </cell>
          <cell r="M60">
            <v>230.14019261245883</v>
          </cell>
          <cell r="N60">
            <v>204.56906009996342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0">
          <cell r="C60">
            <v>205.13756682748729</v>
          </cell>
          <cell r="D60">
            <v>500.30773242926062</v>
          </cell>
          <cell r="E60">
            <v>459.28021906376318</v>
          </cell>
          <cell r="F60">
            <v>368.10796714043551</v>
          </cell>
          <cell r="G60">
            <v>511.70426391967663</v>
          </cell>
          <cell r="H60">
            <v>421.67166514539053</v>
          </cell>
          <cell r="I60">
            <v>355.57178250097797</v>
          </cell>
          <cell r="J60">
            <v>574.3851871169644</v>
          </cell>
          <cell r="K60">
            <v>121.94288694745077</v>
          </cell>
          <cell r="L60">
            <v>302.00808449602295</v>
          </cell>
          <cell r="M60">
            <v>140.17733733211631</v>
          </cell>
          <cell r="N60">
            <v>322.52184117877169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7"/>
      <sheetName val="RUTAS VIDRIO FEBRERO 2017"/>
      <sheetName val="RUTAS VIDRIO MARZO 2017"/>
      <sheetName val="RUTAS VIDRIO ABRIL 2017"/>
      <sheetName val="RUTAS VIDRIO MAYO 2017"/>
      <sheetName val="RUTAS VIDRIO JUNIO 2017"/>
      <sheetName val="RUTAS VIDRIO JULIO 2017"/>
      <sheetName val="RUTAS VIDRIO AGOSTO 2017"/>
      <sheetName val="RUTAS VIDRIO SEPTIEMBRE 2017"/>
      <sheetName val="RUTAS VIDRIO OCTUBRE 2017"/>
      <sheetName val="RUTAS VIDRIO NOVIEMBRE 2017"/>
      <sheetName val="RUTAS VIDRIO DICIEMBRE 2017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9">
          <cell r="C59">
            <v>406.52117142324192</v>
          </cell>
          <cell r="D59">
            <v>566.28240999813465</v>
          </cell>
          <cell r="E59">
            <v>408.10296586457747</v>
          </cell>
          <cell r="F59">
            <v>412.84834918858422</v>
          </cell>
          <cell r="G59">
            <v>395.44861033389293</v>
          </cell>
          <cell r="H59">
            <v>577.3549710874837</v>
          </cell>
          <cell r="I59">
            <v>0</v>
          </cell>
          <cell r="J59">
            <v>1075.6202201081887</v>
          </cell>
          <cell r="K59">
            <v>0</v>
          </cell>
          <cell r="L59">
            <v>0</v>
          </cell>
          <cell r="M59">
            <v>453.97500466330905</v>
          </cell>
          <cell r="N59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9">
          <cell r="C59">
            <v>493.9931617779377</v>
          </cell>
          <cell r="D59">
            <v>713.91038330034189</v>
          </cell>
          <cell r="E59">
            <v>415.21684362065861</v>
          </cell>
          <cell r="F59">
            <v>449.68148281446821</v>
          </cell>
          <cell r="G59">
            <v>407.01097714594204</v>
          </cell>
          <cell r="H59">
            <v>507.12254813748427</v>
          </cell>
          <cell r="I59">
            <v>0</v>
          </cell>
          <cell r="J59">
            <v>556.35774698578371</v>
          </cell>
          <cell r="K59">
            <v>579.33417311499011</v>
          </cell>
          <cell r="L59">
            <v>562.92244016555696</v>
          </cell>
          <cell r="M59">
            <v>462.81086917401473</v>
          </cell>
          <cell r="N59">
            <v>280.64063343530682</v>
          </cell>
        </row>
      </sheetData>
      <sheetData sheetId="1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9">
          <cell r="C59">
            <v>542.80828082808284</v>
          </cell>
          <cell r="D59">
            <v>366.59225922592259</v>
          </cell>
          <cell r="E59">
            <v>349.28532853285327</v>
          </cell>
          <cell r="F59">
            <v>432.67326732673268</v>
          </cell>
          <cell r="G59">
            <v>541.23492349234925</v>
          </cell>
          <cell r="H59">
            <v>405.92619261926194</v>
          </cell>
          <cell r="I59">
            <v>575.84878487848789</v>
          </cell>
          <cell r="J59">
            <v>438.96669666966699</v>
          </cell>
          <cell r="K59">
            <v>563.26192619261928</v>
          </cell>
          <cell r="L59">
            <v>512.91449144914498</v>
          </cell>
          <cell r="M59">
            <v>519.20792079207922</v>
          </cell>
          <cell r="N59">
            <v>330.40504050405042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J7" sqref="J7:N7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80" t="s">
        <v>18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83" t="s">
        <v>1</v>
      </c>
      <c r="C5" s="82" t="s">
        <v>16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5" t="s">
        <v>17</v>
      </c>
      <c r="P5" s="78" t="s">
        <v>0</v>
      </c>
      <c r="Q5" s="78" t="s">
        <v>19</v>
      </c>
    </row>
    <row r="6" spans="1:17" s="5" customFormat="1" ht="17.100000000000001" customHeight="1" thickBot="1">
      <c r="A6" s="1"/>
      <c r="B6" s="84"/>
      <c r="C6" s="32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3" t="s">
        <v>13</v>
      </c>
      <c r="O6" s="86"/>
      <c r="P6" s="79"/>
      <c r="Q6" s="79"/>
    </row>
    <row r="7" spans="1:17" s="5" customFormat="1" ht="16.8" customHeight="1">
      <c r="A7" s="17">
        <v>2017</v>
      </c>
      <c r="B7" s="26">
        <v>424</v>
      </c>
      <c r="C7" s="76">
        <f>[1]RONDA!F10</f>
        <v>10243.411804844764</v>
      </c>
      <c r="D7" s="16">
        <f>[1]RONDA!G10</f>
        <v>10379.392698737633</v>
      </c>
      <c r="E7" s="16">
        <f>[1]RONDA!H10</f>
        <v>13163.384510406006</v>
      </c>
      <c r="F7" s="16">
        <f>[1]RONDA!I10</f>
        <v>12103.746161719549</v>
      </c>
      <c r="G7" s="16">
        <f>[1]RONDA!J10</f>
        <v>13418.71033776868</v>
      </c>
      <c r="H7" s="16">
        <f>[1]RONDA!K10</f>
        <v>13282.729443875811</v>
      </c>
      <c r="I7" s="16">
        <f>[1]RONDA!L10</f>
        <v>11635.046059365404</v>
      </c>
      <c r="J7" s="16">
        <f>[1]RONDA!M10</f>
        <v>18601.896963493688</v>
      </c>
      <c r="K7" s="16">
        <f>[1]RONDA!N10</f>
        <v>17003.398157625383</v>
      </c>
      <c r="L7" s="16">
        <f>[1]RONDA!O10</f>
        <v>20261.15319003753</v>
      </c>
      <c r="M7" s="16">
        <f>[1]RONDA!P10</f>
        <v>11672.65779597407</v>
      </c>
      <c r="N7" s="16">
        <f>[1]RONDA!Q10</f>
        <v>19461.180484476288</v>
      </c>
      <c r="O7" s="45">
        <f>SUM(C7:N7)</f>
        <v>171226.70760832482</v>
      </c>
      <c r="P7" s="46">
        <f>O7/B7</f>
        <v>403.83657454793592</v>
      </c>
      <c r="Q7" s="47">
        <f>P7/1000</f>
        <v>0.40383657454793592</v>
      </c>
    </row>
    <row r="8" spans="1:17" s="5" customFormat="1" ht="16.8" customHeight="1">
      <c r="A8" s="73">
        <v>2016</v>
      </c>
      <c r="B8" s="74">
        <v>456</v>
      </c>
      <c r="C8" s="15">
        <f>[2]RONDA!F10</f>
        <v>15154.687657008877</v>
      </c>
      <c r="D8" s="75">
        <f>[2]RONDA!G10</f>
        <v>13205.747780941216</v>
      </c>
      <c r="E8" s="75">
        <f>[2]RONDA!H10</f>
        <v>11989.951431920952</v>
      </c>
      <c r="F8" s="75">
        <f>[2]RONDA!I10</f>
        <v>12492.460224418021</v>
      </c>
      <c r="G8" s="75">
        <f>[2]RONDA!J10</f>
        <v>12316.047563222241</v>
      </c>
      <c r="H8" s="75">
        <f>[2]RONDA!K10</f>
        <v>13445.546809579635</v>
      </c>
      <c r="I8" s="75">
        <f>[2]RONDA!L10</f>
        <v>11313.321051750125</v>
      </c>
      <c r="J8" s="75">
        <f>[2]RONDA!M10</f>
        <v>17697.77926645453</v>
      </c>
      <c r="K8" s="75">
        <f>[2]RONDA!N10</f>
        <v>14035.116395913583</v>
      </c>
      <c r="L8" s="75">
        <f>[2]RONDA!O10</f>
        <v>14602.538938201305</v>
      </c>
      <c r="M8" s="75">
        <f>[2]RONDA!P10</f>
        <v>13993.877072517167</v>
      </c>
      <c r="N8" s="15">
        <f>[2]RONDA!Q10</f>
        <v>13836.556690671579</v>
      </c>
      <c r="O8" s="45">
        <f>SUM(C8:N8)</f>
        <v>164083.63088259925</v>
      </c>
      <c r="P8" s="46">
        <f>O8/B8</f>
        <v>359.83252386534923</v>
      </c>
      <c r="Q8" s="47">
        <f>P8/1000</f>
        <v>0.35983252386534925</v>
      </c>
    </row>
    <row r="9" spans="1:17" s="6" customFormat="1" ht="16.8" customHeight="1" thickBot="1">
      <c r="A9" s="18">
        <v>2015</v>
      </c>
      <c r="B9" s="27">
        <v>437</v>
      </c>
      <c r="C9" s="30">
        <f>[3]RONDA!F10</f>
        <v>12028.25905524954</v>
      </c>
      <c r="D9" s="19">
        <f>[3]RONDA!G10</f>
        <v>12439.656150893006</v>
      </c>
      <c r="E9" s="19">
        <f>[3]RONDA!H10</f>
        <v>13373.323318310799</v>
      </c>
      <c r="F9" s="19">
        <f>[3]RONDA!I10</f>
        <v>14251.553997663161</v>
      </c>
      <c r="G9" s="19">
        <f>[3]RONDA!J10</f>
        <v>13558.597896845267</v>
      </c>
      <c r="H9" s="19">
        <f>[3]RONDA!K10</f>
        <v>11470.976464697045</v>
      </c>
      <c r="I9" s="19">
        <f>[3]RONDA!L10</f>
        <v>14950.345518277416</v>
      </c>
      <c r="J9" s="19">
        <f>[3]RONDA!M10</f>
        <v>16571.133366716742</v>
      </c>
      <c r="K9" s="19">
        <f>[3]RONDA!N10</f>
        <v>16269.150392255049</v>
      </c>
      <c r="L9" s="19">
        <f>[3]RONDA!O10</f>
        <v>20288.295776998832</v>
      </c>
      <c r="M9" s="19">
        <f>[3]RONDA!P10</f>
        <v>13386.453012852613</v>
      </c>
      <c r="N9" s="30">
        <f>[3]RONDA!Q10</f>
        <v>10900.564179602738</v>
      </c>
      <c r="O9" s="42">
        <f>SUM(C9:N9)</f>
        <v>169488.30913036221</v>
      </c>
      <c r="P9" s="43">
        <f>O9/B9</f>
        <v>387.84510098481053</v>
      </c>
      <c r="Q9" s="44">
        <f>P9/1000</f>
        <v>0.38784510098481051</v>
      </c>
    </row>
    <row r="23" ht="15.75" customHeight="1"/>
    <row r="33" spans="2:13">
      <c r="B33" s="81" t="s">
        <v>14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</row>
  </sheetData>
  <mergeCells count="7">
    <mergeCell ref="Q5:Q6"/>
    <mergeCell ref="C2:O2"/>
    <mergeCell ref="B33:M33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I7" sqref="I7:N7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80" t="s">
        <v>20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7" ht="17.25" customHeight="1"/>
    <row r="4" spans="1:17" ht="17.25" customHeight="1" thickBot="1"/>
    <row r="5" spans="1:17" ht="16.5" customHeight="1">
      <c r="A5" s="5"/>
      <c r="B5" s="89" t="s">
        <v>1</v>
      </c>
      <c r="C5" s="82" t="s">
        <v>16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91" t="s">
        <v>17</v>
      </c>
      <c r="P5" s="87" t="s">
        <v>0</v>
      </c>
      <c r="Q5" s="87" t="s">
        <v>19</v>
      </c>
    </row>
    <row r="6" spans="1:17" ht="17.100000000000001" customHeight="1" thickBot="1">
      <c r="A6" s="5"/>
      <c r="B6" s="90"/>
      <c r="C6" s="2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1" t="s">
        <v>13</v>
      </c>
      <c r="O6" s="92"/>
      <c r="P6" s="88"/>
      <c r="Q6" s="88"/>
    </row>
    <row r="7" spans="1:17" s="13" customFormat="1" ht="16.8" customHeight="1">
      <c r="A7" s="17">
        <v>2017</v>
      </c>
      <c r="B7" s="26">
        <v>424</v>
      </c>
      <c r="C7" s="25">
        <f>'[4]Por Municipio - 2017'!C60</f>
        <v>531.89964157706095</v>
      </c>
      <c r="D7" s="16">
        <f>'[4]Por Municipio - 2017'!D60</f>
        <v>284.40348182283662</v>
      </c>
      <c r="E7" s="16">
        <f>'[4]Por Municipio - 2017'!E60</f>
        <v>269.20634920634922</v>
      </c>
      <c r="F7" s="16">
        <f>'[4]Por Municipio - 2017'!F60</f>
        <v>293.08755760368666</v>
      </c>
      <c r="G7" s="16">
        <f>'[4]Por Municipio - 2017'!G60</f>
        <v>336.50793650793651</v>
      </c>
      <c r="H7" s="16">
        <f>'[4]Por Municipio - 2017'!H60</f>
        <v>373.41525857654892</v>
      </c>
      <c r="I7" s="16">
        <f>'[4]Por Municipio - 2017'!I60</f>
        <v>343.02099334357399</v>
      </c>
      <c r="J7" s="16">
        <f>'[4]Por Municipio - 2017'!J60</f>
        <v>353.87608806963647</v>
      </c>
      <c r="K7" s="16">
        <f>'[4]Por Municipio - 2017'!K60</f>
        <v>236.64106502816179</v>
      </c>
      <c r="L7" s="16">
        <f>'[4]Por Municipio - 2017'!L60</f>
        <v>419.00665642601126</v>
      </c>
      <c r="M7" s="16">
        <f>'[4]Por Municipio - 2017'!M60</f>
        <v>421.17767537122376</v>
      </c>
      <c r="N7" s="16">
        <f>'[4]Por Municipio - 2017'!N60</f>
        <v>238.81208397337429</v>
      </c>
      <c r="O7" s="45">
        <f>SUM(C7:N7)</f>
        <v>4101.0547875064012</v>
      </c>
      <c r="P7" s="48">
        <f>O7/B7</f>
        <v>9.672299027137738</v>
      </c>
      <c r="Q7" s="49">
        <f>P7/1000</f>
        <v>9.6722990271377388E-3</v>
      </c>
    </row>
    <row r="8" spans="1:17" s="13" customFormat="1" ht="16.8" customHeight="1">
      <c r="A8" s="73">
        <v>2016</v>
      </c>
      <c r="B8" s="74">
        <v>456</v>
      </c>
      <c r="C8" s="15">
        <f>'[5]Por Municipio - 2016'!C60</f>
        <v>200.63525123665713</v>
      </c>
      <c r="D8" s="75">
        <f>'[5]Por Municipio - 2016'!D60</f>
        <v>216.06873210101537</v>
      </c>
      <c r="E8" s="75">
        <f>'[5]Por Municipio - 2016'!E60</f>
        <v>185.66865780811898</v>
      </c>
      <c r="F8" s="75">
        <f>'[5]Por Municipio - 2016'!F60</f>
        <v>217.25592293673523</v>
      </c>
      <c r="G8" s="75">
        <f>'[5]Por Municipio - 2016'!G60</f>
        <v>219.0223089113739</v>
      </c>
      <c r="H8" s="75">
        <f>'[5]Por Municipio - 2016'!H60</f>
        <v>178.99792758746801</v>
      </c>
      <c r="I8" s="75">
        <f>'[5]Por Municipio - 2016'!I60</f>
        <v>186.78044617822746</v>
      </c>
      <c r="J8" s="75">
        <f>'[5]Por Municipio - 2016'!J60</f>
        <v>193.45117639887846</v>
      </c>
      <c r="K8" s="75">
        <f>'[5]Por Municipio - 2016'!K60</f>
        <v>61.148360355967334</v>
      </c>
      <c r="L8" s="75">
        <f>'[5]Por Municipio - 2016'!L60</f>
        <v>124.52029745215165</v>
      </c>
      <c r="M8" s="75">
        <f>'[5]Por Municipio - 2016'!M60</f>
        <v>230.14019261245883</v>
      </c>
      <c r="N8" s="15">
        <f>'[5]Por Municipio - 2016'!N60</f>
        <v>204.56906009996342</v>
      </c>
      <c r="O8" s="45">
        <f>SUM(C8:N8)</f>
        <v>2218.2583336790158</v>
      </c>
      <c r="P8" s="48">
        <f>O8/B8</f>
        <v>4.8646016089452102</v>
      </c>
      <c r="Q8" s="49">
        <f>P8/1000</f>
        <v>4.8646016089452099E-3</v>
      </c>
    </row>
    <row r="9" spans="1:17" s="7" customFormat="1" ht="16.8" customHeight="1" thickBot="1">
      <c r="A9" s="18">
        <v>2015</v>
      </c>
      <c r="B9" s="27">
        <v>437</v>
      </c>
      <c r="C9" s="30">
        <f>'[6]Por Municipio - 2015'!C60</f>
        <v>205.13756682748729</v>
      </c>
      <c r="D9" s="19">
        <f>'[6]Por Municipio - 2015'!D60</f>
        <v>500.30773242926062</v>
      </c>
      <c r="E9" s="19">
        <f>'[6]Por Municipio - 2015'!E60</f>
        <v>459.28021906376318</v>
      </c>
      <c r="F9" s="19">
        <f>'[6]Por Municipio - 2015'!F60</f>
        <v>368.10796714043551</v>
      </c>
      <c r="G9" s="19">
        <f>'[6]Por Municipio - 2015'!G60</f>
        <v>511.70426391967663</v>
      </c>
      <c r="H9" s="19">
        <f>'[6]Por Municipio - 2015'!H60</f>
        <v>421.67166514539053</v>
      </c>
      <c r="I9" s="19">
        <f>'[6]Por Municipio - 2015'!I60</f>
        <v>355.57178250097797</v>
      </c>
      <c r="J9" s="19">
        <f>'[6]Por Municipio - 2015'!J60</f>
        <v>574.3851871169644</v>
      </c>
      <c r="K9" s="19">
        <f>'[6]Por Municipio - 2015'!K60</f>
        <v>121.94288694745077</v>
      </c>
      <c r="L9" s="19">
        <f>'[6]Por Municipio - 2015'!L60</f>
        <v>302.00808449602295</v>
      </c>
      <c r="M9" s="19">
        <f>'[6]Por Municipio - 2015'!M60</f>
        <v>140.17733733211631</v>
      </c>
      <c r="N9" s="30">
        <f>'[6]Por Municipio - 2015'!N60</f>
        <v>322.52184117877169</v>
      </c>
      <c r="O9" s="42">
        <f>SUM(C9:N9)</f>
        <v>4282.8165340983178</v>
      </c>
      <c r="P9" s="50">
        <f>O9/B9</f>
        <v>9.8004955013691486</v>
      </c>
      <c r="Q9" s="51">
        <f>P9/1000</f>
        <v>9.8004955013691487E-3</v>
      </c>
    </row>
    <row r="32" spans="2:14">
      <c r="B32" s="81" t="s">
        <v>15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</row>
  </sheetData>
  <mergeCells count="7">
    <mergeCell ref="Q5:Q6"/>
    <mergeCell ref="B32:N32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topLeftCell="A4" workbookViewId="0">
      <selection activeCell="H7" sqref="H7:N7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80" t="s">
        <v>21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4" spans="1:17" ht="15" thickBot="1"/>
    <row r="5" spans="1:17" ht="16.5" customHeight="1">
      <c r="A5" s="5"/>
      <c r="B5" s="95" t="s">
        <v>1</v>
      </c>
      <c r="C5" s="82" t="s">
        <v>16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97" t="s">
        <v>17</v>
      </c>
      <c r="P5" s="93" t="s">
        <v>0</v>
      </c>
      <c r="Q5" s="93" t="s">
        <v>19</v>
      </c>
    </row>
    <row r="6" spans="1:17" ht="17.100000000000001" customHeight="1" thickBot="1">
      <c r="A6" s="5"/>
      <c r="B6" s="96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8" t="s">
        <v>13</v>
      </c>
      <c r="O6" s="98"/>
      <c r="P6" s="94"/>
      <c r="Q6" s="94"/>
    </row>
    <row r="7" spans="1:17" s="13" customFormat="1" ht="16.8" customHeight="1">
      <c r="A7" s="17">
        <v>2017</v>
      </c>
      <c r="B7" s="26">
        <v>424</v>
      </c>
      <c r="C7" s="25">
        <f>'[7]VIDRIO POR MUNICIPIOS'!C59</f>
        <v>406.52117142324192</v>
      </c>
      <c r="D7" s="16">
        <f>'[7]VIDRIO POR MUNICIPIOS'!D59</f>
        <v>566.28240999813465</v>
      </c>
      <c r="E7" s="16">
        <f>'[7]VIDRIO POR MUNICIPIOS'!E59</f>
        <v>408.10296586457747</v>
      </c>
      <c r="F7" s="16">
        <f>'[7]VIDRIO POR MUNICIPIOS'!F59</f>
        <v>412.84834918858422</v>
      </c>
      <c r="G7" s="16">
        <f>'[7]VIDRIO POR MUNICIPIOS'!G59</f>
        <v>395.44861033389293</v>
      </c>
      <c r="H7" s="16">
        <f>'[7]VIDRIO POR MUNICIPIOS'!H59</f>
        <v>577.3549710874837</v>
      </c>
      <c r="I7" s="16">
        <f>'[7]VIDRIO POR MUNICIPIOS'!I59</f>
        <v>0</v>
      </c>
      <c r="J7" s="16">
        <f>'[7]VIDRIO POR MUNICIPIOS'!J59</f>
        <v>1075.6202201081887</v>
      </c>
      <c r="K7" s="16">
        <f>'[7]VIDRIO POR MUNICIPIOS'!K59</f>
        <v>0</v>
      </c>
      <c r="L7" s="16">
        <f>'[7]VIDRIO POR MUNICIPIOS'!L59</f>
        <v>0</v>
      </c>
      <c r="M7" s="16">
        <f>'[7]VIDRIO POR MUNICIPIOS'!M59</f>
        <v>453.97500466330905</v>
      </c>
      <c r="N7" s="16">
        <f>'[7]VIDRIO POR MUNICIPIOS'!N59</f>
        <v>0</v>
      </c>
      <c r="O7" s="67">
        <f>SUM(C7:N7)</f>
        <v>4296.1537026674132</v>
      </c>
      <c r="P7" s="52">
        <f>O7/B7</f>
        <v>10.132437977989182</v>
      </c>
      <c r="Q7" s="53">
        <f>P7/1000</f>
        <v>1.0132437977989182E-2</v>
      </c>
    </row>
    <row r="8" spans="1:17" s="13" customFormat="1" ht="16.8" customHeight="1">
      <c r="A8" s="73">
        <v>2016</v>
      </c>
      <c r="B8" s="74">
        <v>456</v>
      </c>
      <c r="C8" s="15">
        <f>'[8]VIDRIO POR MUNICIPIOS'!C59</f>
        <v>493.9931617779377</v>
      </c>
      <c r="D8" s="75">
        <f>'[8]VIDRIO POR MUNICIPIOS'!D59</f>
        <v>713.91038330034189</v>
      </c>
      <c r="E8" s="75">
        <f>'[8]VIDRIO POR MUNICIPIOS'!E59</f>
        <v>415.21684362065861</v>
      </c>
      <c r="F8" s="75">
        <f>'[8]VIDRIO POR MUNICIPIOS'!F59</f>
        <v>449.68148281446821</v>
      </c>
      <c r="G8" s="75">
        <f>'[8]VIDRIO POR MUNICIPIOS'!G59</f>
        <v>407.01097714594204</v>
      </c>
      <c r="H8" s="75">
        <f>'[8]VIDRIO POR MUNICIPIOS'!H59</f>
        <v>507.12254813748427</v>
      </c>
      <c r="I8" s="75">
        <f>'[8]VIDRIO POR MUNICIPIOS'!I59</f>
        <v>0</v>
      </c>
      <c r="J8" s="75">
        <f>'[8]VIDRIO POR MUNICIPIOS'!J59</f>
        <v>556.35774698578371</v>
      </c>
      <c r="K8" s="75">
        <f>'[8]VIDRIO POR MUNICIPIOS'!K59</f>
        <v>579.33417311499011</v>
      </c>
      <c r="L8" s="75">
        <f>'[8]VIDRIO POR MUNICIPIOS'!L59</f>
        <v>562.92244016555696</v>
      </c>
      <c r="M8" s="75">
        <f>'[8]VIDRIO POR MUNICIPIOS'!M59</f>
        <v>462.81086917401473</v>
      </c>
      <c r="N8" s="77">
        <f>'[8]VIDRIO POR MUNICIPIOS'!N59</f>
        <v>280.64063343530682</v>
      </c>
      <c r="O8" s="67">
        <f>SUM(C8:N8)</f>
        <v>5429.0012596724846</v>
      </c>
      <c r="P8" s="52">
        <f>O8/B8</f>
        <v>11.905704516825624</v>
      </c>
      <c r="Q8" s="53">
        <f>P8/1000</f>
        <v>1.1905704516825624E-2</v>
      </c>
    </row>
    <row r="9" spans="1:17" s="4" customFormat="1" ht="16.8" customHeight="1" thickBot="1">
      <c r="A9" s="18">
        <v>2015</v>
      </c>
      <c r="B9" s="27">
        <v>437</v>
      </c>
      <c r="C9" s="23">
        <f>'[9]VIDRIO POR MUNICIPIOS'!C59</f>
        <v>542.80828082808284</v>
      </c>
      <c r="D9" s="69">
        <f>'[9]VIDRIO POR MUNICIPIOS'!D59</f>
        <v>366.59225922592259</v>
      </c>
      <c r="E9" s="69">
        <f>'[9]VIDRIO POR MUNICIPIOS'!E59</f>
        <v>349.28532853285327</v>
      </c>
      <c r="F9" s="69">
        <f>'[9]VIDRIO POR MUNICIPIOS'!F59</f>
        <v>432.67326732673268</v>
      </c>
      <c r="G9" s="69">
        <f>'[9]VIDRIO POR MUNICIPIOS'!G59</f>
        <v>541.23492349234925</v>
      </c>
      <c r="H9" s="69">
        <f>'[9]VIDRIO POR MUNICIPIOS'!H59</f>
        <v>405.92619261926194</v>
      </c>
      <c r="I9" s="69">
        <f>'[9]VIDRIO POR MUNICIPIOS'!I59</f>
        <v>575.84878487848789</v>
      </c>
      <c r="J9" s="69">
        <f>'[9]VIDRIO POR MUNICIPIOS'!J59</f>
        <v>438.96669666966699</v>
      </c>
      <c r="K9" s="69">
        <f>'[9]VIDRIO POR MUNICIPIOS'!K59</f>
        <v>563.26192619261928</v>
      </c>
      <c r="L9" s="69">
        <f>'[9]VIDRIO POR MUNICIPIOS'!L59</f>
        <v>512.91449144914498</v>
      </c>
      <c r="M9" s="69">
        <f>'[9]VIDRIO POR MUNICIPIOS'!M59</f>
        <v>519.20792079207922</v>
      </c>
      <c r="N9" s="70">
        <f>'[9]VIDRIO POR MUNICIPIOS'!N59</f>
        <v>330.40504050405042</v>
      </c>
      <c r="O9" s="68">
        <f>SUM(C9:N9)</f>
        <v>5579.1251125112522</v>
      </c>
      <c r="P9" s="54">
        <f>O9/B9</f>
        <v>12.76687668766877</v>
      </c>
      <c r="Q9" s="55">
        <f>P9/1000</f>
        <v>1.2766876687668769E-2</v>
      </c>
    </row>
    <row r="34" spans="2:13">
      <c r="B34" s="81" t="s">
        <v>15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21"/>
    </row>
  </sheetData>
  <mergeCells count="7">
    <mergeCell ref="Q5:Q6"/>
    <mergeCell ref="B34:L34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tabSelected="1" workbookViewId="0">
      <selection activeCell="C7" sqref="C7:N7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80" t="s">
        <v>22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4" spans="1:17" ht="15" thickBot="1"/>
    <row r="5" spans="1:17" ht="16.5" customHeight="1">
      <c r="B5" s="105" t="s">
        <v>1</v>
      </c>
      <c r="C5" s="107" t="s">
        <v>16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1" t="s">
        <v>17</v>
      </c>
      <c r="P5" s="103" t="s">
        <v>0</v>
      </c>
      <c r="Q5" s="99" t="s">
        <v>19</v>
      </c>
    </row>
    <row r="6" spans="1:17" ht="17.100000000000001" customHeight="1" thickBot="1">
      <c r="B6" s="106"/>
      <c r="C6" s="37" t="s">
        <v>2</v>
      </c>
      <c r="D6" s="38" t="s">
        <v>3</v>
      </c>
      <c r="E6" s="39" t="s">
        <v>4</v>
      </c>
      <c r="F6" s="39" t="s">
        <v>5</v>
      </c>
      <c r="G6" s="39" t="s">
        <v>6</v>
      </c>
      <c r="H6" s="39" t="s">
        <v>7</v>
      </c>
      <c r="I6" s="39" t="s">
        <v>8</v>
      </c>
      <c r="J6" s="39" t="s">
        <v>9</v>
      </c>
      <c r="K6" s="39" t="s">
        <v>10</v>
      </c>
      <c r="L6" s="39" t="s">
        <v>11</v>
      </c>
      <c r="M6" s="39" t="s">
        <v>12</v>
      </c>
      <c r="N6" s="38" t="s">
        <v>13</v>
      </c>
      <c r="O6" s="102"/>
      <c r="P6" s="104"/>
      <c r="Q6" s="100"/>
    </row>
    <row r="7" spans="1:17" ht="16.8" customHeight="1">
      <c r="A7" s="35">
        <v>2017</v>
      </c>
      <c r="B7" s="71">
        <v>424</v>
      </c>
      <c r="C7" s="56">
        <f>'[10]1.2'!E$53</f>
        <v>325.92592592592592</v>
      </c>
      <c r="D7" s="56">
        <f>'[10]1.2'!F$53</f>
        <v>180.74074074074073</v>
      </c>
      <c r="E7" s="56">
        <f>'[10]1.2'!G$53</f>
        <v>420.74074074074076</v>
      </c>
      <c r="F7" s="56">
        <f>'[10]1.2'!H$53</f>
        <v>462.22222222222223</v>
      </c>
      <c r="G7" s="56">
        <f>'[10]1.2'!I$53</f>
        <v>254.81481481481481</v>
      </c>
      <c r="H7" s="56">
        <f>'[10]1.2'!J$53</f>
        <v>512.59259259259261</v>
      </c>
      <c r="I7" s="56">
        <f>'[10]1.2'!K$53</f>
        <v>361.48148148148147</v>
      </c>
      <c r="J7" s="56">
        <f>'[10]1.2'!L$53</f>
        <v>370.37037037037038</v>
      </c>
      <c r="K7" s="56">
        <f>'[10]1.2'!M$53</f>
        <v>291.85185185185185</v>
      </c>
      <c r="L7" s="56">
        <f>'[10]1.2'!N$53</f>
        <v>210.37037037037038</v>
      </c>
      <c r="M7" s="56">
        <f>'[10]1.2'!O$53</f>
        <v>334.81481481481478</v>
      </c>
      <c r="N7" s="56">
        <f>'[10]1.2'!P$53</f>
        <v>383.7037037037037</v>
      </c>
      <c r="O7" s="65">
        <f>SUM(C7:N7)</f>
        <v>4109.6296296296296</v>
      </c>
      <c r="P7" s="66">
        <f>O7/B7</f>
        <v>9.6925227113906356</v>
      </c>
      <c r="Q7" s="59">
        <f>P7/1000</f>
        <v>9.6925227113906359E-3</v>
      </c>
    </row>
    <row r="8" spans="1:17" ht="16.8" customHeight="1">
      <c r="A8" s="72">
        <v>2016</v>
      </c>
      <c r="B8" s="71">
        <v>456</v>
      </c>
      <c r="C8" s="56">
        <v>462</v>
      </c>
      <c r="D8" s="57">
        <v>136</v>
      </c>
      <c r="E8" s="58">
        <v>267</v>
      </c>
      <c r="F8" s="58">
        <v>465</v>
      </c>
      <c r="G8" s="58">
        <v>281</v>
      </c>
      <c r="H8" s="58">
        <v>357</v>
      </c>
      <c r="I8" s="58">
        <v>305</v>
      </c>
      <c r="J8" s="58">
        <v>471</v>
      </c>
      <c r="K8" s="58">
        <v>228</v>
      </c>
      <c r="L8" s="58">
        <v>267</v>
      </c>
      <c r="M8" s="58">
        <v>382</v>
      </c>
      <c r="N8" s="57">
        <v>313</v>
      </c>
      <c r="O8" s="65">
        <f>SUM(C8:N8)</f>
        <v>3934</v>
      </c>
      <c r="P8" s="66">
        <f>O8/B8</f>
        <v>8.6271929824561404</v>
      </c>
      <c r="Q8" s="59">
        <f>P8/1000</f>
        <v>8.6271929824561396E-3</v>
      </c>
    </row>
    <row r="9" spans="1:17" s="4" customFormat="1" ht="16.8" customHeight="1" thickBot="1">
      <c r="A9" s="36">
        <v>2015</v>
      </c>
      <c r="B9" s="34">
        <v>437</v>
      </c>
      <c r="C9" s="60">
        <v>390</v>
      </c>
      <c r="D9" s="61">
        <v>264</v>
      </c>
      <c r="E9" s="62">
        <v>388</v>
      </c>
      <c r="F9" s="62">
        <v>302</v>
      </c>
      <c r="G9" s="62">
        <v>326</v>
      </c>
      <c r="H9" s="62">
        <v>284</v>
      </c>
      <c r="I9" s="62">
        <v>308</v>
      </c>
      <c r="J9" s="62">
        <v>560</v>
      </c>
      <c r="K9" s="62">
        <v>308</v>
      </c>
      <c r="L9" s="62">
        <v>399</v>
      </c>
      <c r="M9" s="62">
        <v>284</v>
      </c>
      <c r="N9" s="63">
        <v>290</v>
      </c>
      <c r="O9" s="40">
        <f>SUM(C9:N9)</f>
        <v>4103</v>
      </c>
      <c r="P9" s="64">
        <f>O9/B9</f>
        <v>9.389016018306636</v>
      </c>
      <c r="Q9" s="41">
        <f>P9/1000</f>
        <v>9.3890160183066357E-3</v>
      </c>
    </row>
    <row r="12" spans="1:17">
      <c r="H12" s="11"/>
    </row>
    <row r="33" spans="2:10">
      <c r="B33" s="81" t="s">
        <v>15</v>
      </c>
      <c r="C33" s="81"/>
      <c r="D33" s="81"/>
      <c r="E33" s="81"/>
      <c r="F33" s="81"/>
      <c r="G33" s="81"/>
      <c r="H33" s="81"/>
      <c r="I33" s="81"/>
      <c r="J33" s="81"/>
    </row>
  </sheetData>
  <mergeCells count="7">
    <mergeCell ref="Q5:Q6"/>
    <mergeCell ref="B33:J33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9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