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L7" i="3"/>
  <c r="M7"/>
  <c r="O7" s="1"/>
  <c r="P7" s="1"/>
  <c r="Q7" s="1"/>
  <c r="N7"/>
  <c r="D7" i="2"/>
  <c r="E7"/>
  <c r="F7"/>
  <c r="G7"/>
  <c r="H7"/>
  <c r="I7"/>
  <c r="J7"/>
  <c r="K7"/>
  <c r="L7"/>
  <c r="M7"/>
  <c r="N7"/>
  <c r="C7"/>
  <c r="L7" i="1"/>
  <c r="M7"/>
  <c r="O7" s="1"/>
  <c r="P7" s="1"/>
  <c r="Q7" s="1"/>
  <c r="N7"/>
  <c r="D7" i="3"/>
  <c r="E7"/>
  <c r="F7"/>
  <c r="G7"/>
  <c r="H7"/>
  <c r="I7"/>
  <c r="J7"/>
  <c r="K7"/>
  <c r="C7"/>
  <c r="O7" i="2"/>
  <c r="P7" s="1"/>
  <c r="Q7" s="1"/>
  <c r="D7" i="1"/>
  <c r="E7"/>
  <c r="F7"/>
  <c r="G7"/>
  <c r="H7"/>
  <c r="I7"/>
  <c r="J7"/>
  <c r="K7"/>
  <c r="C7"/>
  <c r="D9" i="3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8" i="4"/>
  <c r="P8" s="1"/>
  <c r="Q8" s="1"/>
  <c r="O9"/>
  <c r="P9" s="1"/>
  <c r="Q9" s="1"/>
  <c r="O9" i="1" l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<sst xmlns="http://schemas.openxmlformats.org/spreadsheetml/2006/main" count="76" uniqueCount="23">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</sst>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theme/theme1.xml" Type="http://schemas.openxmlformats.org/officeDocument/2006/relationships/theme"/>
<Relationship Id="rId14" Target="styles.xml" Type="http://schemas.openxmlformats.org/officeDocument/2006/relationships/styles"/>
<Relationship Id="rId15" Target="sharedStrings.xml" Type="http://schemas.openxmlformats.org/officeDocument/2006/relationships/sharedStrings"/>
<Relationship Id="rId16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73461.095258999121</c:v>
                </c:pt>
                <c:pt idx="1">
                  <c:v>67131.968832309038</c:v>
                </c:pt>
                <c:pt idx="2">
                  <c:v>79324.681738366984</c:v>
                </c:pt>
                <c:pt idx="3">
                  <c:v>72934.591747146624</c:v>
                </c:pt>
                <c:pt idx="4">
                  <c:v>82267.559262510971</c:v>
                </c:pt>
                <c:pt idx="5">
                  <c:v>78665.166812993848</c:v>
                </c:pt>
                <c:pt idx="6">
                  <c:v>81364.190079016684</c:v>
                </c:pt>
                <c:pt idx="7">
                  <c:v>81857.440737489029</c:v>
                </c:pt>
                <c:pt idx="8">
                  <c:v>77462.521949078146</c:v>
                </c:pt>
                <c:pt idx="9">
                  <c:v>69077.260755048294</c:v>
                </c:pt>
                <c:pt idx="10">
                  <c:v>35630.432396839329</c:v>
                </c:pt>
                <c:pt idx="11">
                  <c:v>74081.815188762077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73706.667387777183</c:v>
                </c:pt>
                <c:pt idx="1">
                  <c:v>61061.386695511086</c:v>
                </c:pt>
                <c:pt idx="2">
                  <c:v>78573.715521903738</c:v>
                </c:pt>
                <c:pt idx="3">
                  <c:v>75555.128177393184</c:v>
                </c:pt>
                <c:pt idx="4">
                  <c:v>77968.867495943749</c:v>
                </c:pt>
                <c:pt idx="5">
                  <c:v>79964.300703082743</c:v>
                </c:pt>
                <c:pt idx="6">
                  <c:v>78002.784207679826</c:v>
                </c:pt>
                <c:pt idx="7">
                  <c:v>78460.659816116822</c:v>
                </c:pt>
                <c:pt idx="8">
                  <c:v>78754.604651162794</c:v>
                </c:pt>
                <c:pt idx="9">
                  <c:v>72530.888047593297</c:v>
                </c:pt>
                <c:pt idx="10">
                  <c:v>73780.153596538672</c:v>
                </c:pt>
                <c:pt idx="11">
                  <c:v>80150.842617631148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82869.462574044155</c:v>
                </c:pt>
                <c:pt idx="1">
                  <c:v>74480.680667743669</c:v>
                </c:pt>
                <c:pt idx="2">
                  <c:v>88062.518039849223</c:v>
                </c:pt>
                <c:pt idx="3">
                  <c:v>87747.446418955311</c:v>
                </c:pt>
                <c:pt idx="4">
                  <c:v>83538.989768443731</c:v>
                </c:pt>
                <c:pt idx="5">
                  <c:v>89035.864297253633</c:v>
                </c:pt>
                <c:pt idx="6">
                  <c:v>91652.084006462042</c:v>
                </c:pt>
                <c:pt idx="7">
                  <c:v>88130.033387183634</c:v>
                </c:pt>
                <c:pt idx="8">
                  <c:v>83375.827679052236</c:v>
                </c:pt>
                <c:pt idx="9">
                  <c:v>78233.408723747983</c:v>
                </c:pt>
                <c:pt idx="10">
                  <c:v>68950.048465266562</c:v>
                </c:pt>
                <c:pt idx="11">
                  <c:v>67757.27732902531</c:v>
                </c:pt>
              </c:numCache>
            </c:numRef>
          </c:val>
        </c:ser>
        <c:marker val="1"/>
        <c:axId val="81909632"/>
        <c:axId val="81911168"/>
      </c:lineChart>
      <c:catAx>
        <c:axId val="8190963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911168"/>
        <c:crossesAt val="0"/>
        <c:auto val="1"/>
        <c:lblAlgn val="ctr"/>
        <c:lblOffset val="100"/>
      </c:catAx>
      <c:valAx>
        <c:axId val="8191116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90963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501894276790064"/>
          <c:y val="0.85543355001517307"/>
          <c:w val="0.51644042232277532"/>
          <c:h val="0.11075982388611159"/>
        </c:manualLayout>
      </c:layout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486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6264</c:v>
                </c:pt>
                <c:pt idx="1">
                  <c:v>2818</c:v>
                </c:pt>
                <c:pt idx="2">
                  <c:v>5564</c:v>
                </c:pt>
                <c:pt idx="3">
                  <c:v>5171</c:v>
                </c:pt>
                <c:pt idx="4">
                  <c:v>5710</c:v>
                </c:pt>
                <c:pt idx="5">
                  <c:v>3893</c:v>
                </c:pt>
                <c:pt idx="6">
                  <c:v>5525</c:v>
                </c:pt>
                <c:pt idx="7">
                  <c:v>5456</c:v>
                </c:pt>
                <c:pt idx="8">
                  <c:v>3366</c:v>
                </c:pt>
                <c:pt idx="9">
                  <c:v>5290</c:v>
                </c:pt>
                <c:pt idx="10">
                  <c:v>4166</c:v>
                </c:pt>
                <c:pt idx="11">
                  <c:v>6489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3396</c:v>
                </c:pt>
                <c:pt idx="1">
                  <c:v>4448</c:v>
                </c:pt>
                <c:pt idx="2">
                  <c:v>6261</c:v>
                </c:pt>
                <c:pt idx="3">
                  <c:v>4975</c:v>
                </c:pt>
                <c:pt idx="4">
                  <c:v>4924</c:v>
                </c:pt>
                <c:pt idx="5">
                  <c:v>5930</c:v>
                </c:pt>
                <c:pt idx="6">
                  <c:v>5184</c:v>
                </c:pt>
                <c:pt idx="7">
                  <c:v>3928</c:v>
                </c:pt>
                <c:pt idx="8">
                  <c:v>5065</c:v>
                </c:pt>
                <c:pt idx="9">
                  <c:v>4769</c:v>
                </c:pt>
                <c:pt idx="10">
                  <c:v>5708</c:v>
                </c:pt>
                <c:pt idx="11">
                  <c:v>7277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4215</c:v>
                </c:pt>
                <c:pt idx="1">
                  <c:v>4074</c:v>
                </c:pt>
                <c:pt idx="2">
                  <c:v>2539</c:v>
                </c:pt>
                <c:pt idx="3">
                  <c:v>3801</c:v>
                </c:pt>
                <c:pt idx="4">
                  <c:v>3562</c:v>
                </c:pt>
                <c:pt idx="5">
                  <c:v>3383</c:v>
                </c:pt>
                <c:pt idx="6">
                  <c:v>3883</c:v>
                </c:pt>
                <c:pt idx="7">
                  <c:v>3545</c:v>
                </c:pt>
                <c:pt idx="8">
                  <c:v>4467</c:v>
                </c:pt>
                <c:pt idx="9">
                  <c:v>3310</c:v>
                </c:pt>
                <c:pt idx="10">
                  <c:v>2716</c:v>
                </c:pt>
                <c:pt idx="11">
                  <c:v>4577</c:v>
                </c:pt>
              </c:numCache>
            </c:numRef>
          </c:val>
        </c:ser>
        <c:marker val="1"/>
        <c:axId val="91561344"/>
        <c:axId val="94146944"/>
      </c:lineChart>
      <c:catAx>
        <c:axId val="91561344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4146944"/>
        <c:crossesAt val="0"/>
        <c:auto val="1"/>
        <c:lblAlgn val="ctr"/>
        <c:lblOffset val="100"/>
      </c:catAx>
      <c:valAx>
        <c:axId val="9414694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561344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9947172699302995"/>
          <c:y val="0.86754829453259785"/>
          <c:w val="0.6089367253750817"/>
          <c:h val="0.12522104747752522"/>
        </c:manualLayout>
      </c:layout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286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663.85360570235684</c:v>
                </c:pt>
                <c:pt idx="1">
                  <c:v>1524.4694003709044</c:v>
                </c:pt>
                <c:pt idx="2">
                  <c:v>2416.1717084774259</c:v>
                </c:pt>
                <c:pt idx="3">
                  <c:v>1847.751147920884</c:v>
                </c:pt>
                <c:pt idx="4">
                  <c:v>327.03288990972021</c:v>
                </c:pt>
                <c:pt idx="5">
                  <c:v>885.90463542396617</c:v>
                </c:pt>
                <c:pt idx="6">
                  <c:v>2144.9571447186513</c:v>
                </c:pt>
                <c:pt idx="7">
                  <c:v>571.90480747758954</c:v>
                </c:pt>
                <c:pt idx="8">
                  <c:v>2937.0538427332722</c:v>
                </c:pt>
                <c:pt idx="9">
                  <c:v>1800.2266639192251</c:v>
                </c:pt>
                <c:pt idx="10">
                  <c:v>2283.5218537912183</c:v>
                </c:pt>
                <c:pt idx="11">
                  <c:v>628.28978849650684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2281.2679380967602</c:v>
                </c:pt>
                <c:pt idx="1">
                  <c:v>2502.2339455531283</c:v>
                </c:pt>
                <c:pt idx="2">
                  <c:v>1852.2531645569622</c:v>
                </c:pt>
                <c:pt idx="3">
                  <c:v>1815.208101265823</c:v>
                </c:pt>
                <c:pt idx="4">
                  <c:v>2464.3614612455899</c:v>
                </c:pt>
                <c:pt idx="5">
                  <c:v>2380.4359258316599</c:v>
                </c:pt>
                <c:pt idx="6">
                  <c:v>4319.0222261148847</c:v>
                </c:pt>
                <c:pt idx="7">
                  <c:v>1364.2623035672568</c:v>
                </c:pt>
                <c:pt idx="8">
                  <c:v>1409.40554429295</c:v>
                </c:pt>
                <c:pt idx="9">
                  <c:v>2169.7822784810128</c:v>
                </c:pt>
                <c:pt idx="10">
                  <c:v>1428.8311255202111</c:v>
                </c:pt>
                <c:pt idx="11">
                  <c:v>1386.5437974683546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3145.023658512031</c:v>
                </c:pt>
                <c:pt idx="1">
                  <c:v>1725.0296989831875</c:v>
                </c:pt>
                <c:pt idx="2">
                  <c:v>2140.5094130675529</c:v>
                </c:pt>
                <c:pt idx="3">
                  <c:v>2287.7680459075809</c:v>
                </c:pt>
                <c:pt idx="4">
                  <c:v>1549.703618081357</c:v>
                </c:pt>
                <c:pt idx="5">
                  <c:v>2056.3616228732508</c:v>
                </c:pt>
                <c:pt idx="6">
                  <c:v>2182.5833081647038</c:v>
                </c:pt>
                <c:pt idx="7">
                  <c:v>3755.0951374207193</c:v>
                </c:pt>
                <c:pt idx="8">
                  <c:v>1646.1411456760295</c:v>
                </c:pt>
                <c:pt idx="9">
                  <c:v>2340.2762623459325</c:v>
                </c:pt>
                <c:pt idx="10">
                  <c:v>2285.6218686830548</c:v>
                </c:pt>
                <c:pt idx="11">
                  <c:v>1677.8167018516449</c:v>
                </c:pt>
              </c:numCache>
            </c:numRef>
          </c:val>
        </c:ser>
        <c:marker val="1"/>
        <c:axId val="127087744"/>
        <c:axId val="127090048"/>
      </c:lineChart>
      <c:catAx>
        <c:axId val="12708774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7090048"/>
        <c:crossesAt val="0"/>
        <c:auto val="1"/>
        <c:lblAlgn val="ctr"/>
        <c:lblOffset val="100"/>
      </c:catAx>
      <c:valAx>
        <c:axId val="12709004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708774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856613949746359"/>
          <c:y val="0.86951627348356619"/>
          <c:w val="0.57773573005361101"/>
          <c:h val="0.130483726516434"/>
        </c:manualLayout>
      </c:layout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3236.9230769230771</c:v>
                </c:pt>
                <c:pt idx="1">
                  <c:v>3313.8461538461538</c:v>
                </c:pt>
                <c:pt idx="2">
                  <c:v>3252.3076923076924</c:v>
                </c:pt>
                <c:pt idx="3">
                  <c:v>3486.1538461538457</c:v>
                </c:pt>
                <c:pt idx="4">
                  <c:v>3375.3846153846148</c:v>
                </c:pt>
                <c:pt idx="5">
                  <c:v>4252.3076923076924</c:v>
                </c:pt>
                <c:pt idx="6">
                  <c:v>4689.2307692307695</c:v>
                </c:pt>
                <c:pt idx="7">
                  <c:v>4036.9230769230767</c:v>
                </c:pt>
                <c:pt idx="8">
                  <c:v>4184.6153846153848</c:v>
                </c:pt>
                <c:pt idx="9">
                  <c:v>3976.9154228855728</c:v>
                </c:pt>
                <c:pt idx="10">
                  <c:v>3881.39303482587</c:v>
                </c:pt>
                <c:pt idx="11">
                  <c:v>3741.5384615384614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3266</c:v>
                </c:pt>
                <c:pt idx="1">
                  <c:v>3139</c:v>
                </c:pt>
                <c:pt idx="2">
                  <c:v>3100</c:v>
                </c:pt>
                <c:pt idx="3">
                  <c:v>3652</c:v>
                </c:pt>
                <c:pt idx="4">
                  <c:v>4006</c:v>
                </c:pt>
                <c:pt idx="5">
                  <c:v>3880</c:v>
                </c:pt>
                <c:pt idx="6">
                  <c:v>3265</c:v>
                </c:pt>
                <c:pt idx="7">
                  <c:v>3698</c:v>
                </c:pt>
                <c:pt idx="8">
                  <c:v>3671</c:v>
                </c:pt>
                <c:pt idx="9">
                  <c:v>3745</c:v>
                </c:pt>
                <c:pt idx="10">
                  <c:v>3422</c:v>
                </c:pt>
                <c:pt idx="11">
                  <c:v>3455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3245</c:v>
                </c:pt>
                <c:pt idx="1">
                  <c:v>2670</c:v>
                </c:pt>
                <c:pt idx="2">
                  <c:v>3732</c:v>
                </c:pt>
                <c:pt idx="3">
                  <c:v>3326</c:v>
                </c:pt>
                <c:pt idx="4">
                  <c:v>3940</c:v>
                </c:pt>
                <c:pt idx="5">
                  <c:v>3631</c:v>
                </c:pt>
                <c:pt idx="6">
                  <c:v>3623</c:v>
                </c:pt>
                <c:pt idx="7">
                  <c:v>4166</c:v>
                </c:pt>
                <c:pt idx="8">
                  <c:v>3699</c:v>
                </c:pt>
                <c:pt idx="9">
                  <c:v>3566</c:v>
                </c:pt>
                <c:pt idx="10">
                  <c:v>3277</c:v>
                </c:pt>
                <c:pt idx="11">
                  <c:v>3103</c:v>
                </c:pt>
              </c:numCache>
            </c:numRef>
          </c:val>
        </c:ser>
        <c:marker val="1"/>
        <c:axId val="81577856"/>
        <c:axId val="81579392"/>
      </c:lineChart>
      <c:catAx>
        <c:axId val="8157785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79392"/>
        <c:crosses val="autoZero"/>
        <c:auto val="1"/>
        <c:lblAlgn val="ctr"/>
        <c:lblOffset val="100"/>
      </c:catAx>
      <c:valAx>
        <c:axId val="815793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7785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84515858281945"/>
          <c:y val="0.85056911988823969"/>
          <c:w val="0.59229147847034025"/>
          <c:h val="0.14943088011176028"/>
        </c:manualLayout>
      </c:layout>
    </c:legend>
    <c:plotVisOnly val="1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PAPEL-CARTON%202017/ADIPA%20-%20Rutas%20Antequera%20-%20Papel%20Cart&#243;n%202016/DISTRIBUCI&#211;N%20KILOS%20POR%20MUNICIPIO%202017%20RESUMEN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16">
          <cell r="F16">
            <v>73461.095258999121</v>
          </cell>
          <cell r="G16">
            <v>67131.968832309038</v>
          </cell>
          <cell r="H16">
            <v>79324.681738366984</v>
          </cell>
          <cell r="I16">
            <v>72934.591747146624</v>
          </cell>
          <cell r="J16">
            <v>82267.559262510971</v>
          </cell>
          <cell r="K16">
            <v>78665.166812993848</v>
          </cell>
          <cell r="L16">
            <v>81364.190079016684</v>
          </cell>
          <cell r="M16">
            <v>81857.440737489029</v>
          </cell>
          <cell r="N16">
            <v>77462.521949078146</v>
          </cell>
          <cell r="O16">
            <v>69077.260755048294</v>
          </cell>
          <cell r="P16">
            <v>35630.432396839329</v>
          </cell>
          <cell r="Q16">
            <v>74081.815188762077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16">
          <cell r="F16">
            <v>73706.667387777183</v>
          </cell>
          <cell r="G16">
            <v>61061.386695511086</v>
          </cell>
          <cell r="H16">
            <v>78573.715521903738</v>
          </cell>
          <cell r="I16">
            <v>75555.128177393184</v>
          </cell>
          <cell r="J16">
            <v>77968.867495943749</v>
          </cell>
          <cell r="K16">
            <v>79964.300703082743</v>
          </cell>
          <cell r="L16">
            <v>78002.784207679826</v>
          </cell>
          <cell r="M16">
            <v>78460.659816116822</v>
          </cell>
          <cell r="N16">
            <v>78754.604651162794</v>
          </cell>
          <cell r="O16">
            <v>72530.888047593297</v>
          </cell>
          <cell r="P16">
            <v>73780.153596538672</v>
          </cell>
          <cell r="Q16">
            <v>80150.842617631148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16">
          <cell r="F16">
            <v>82869.462574044155</v>
          </cell>
          <cell r="G16">
            <v>74480.680667743669</v>
          </cell>
          <cell r="H16">
            <v>88062.518039849223</v>
          </cell>
          <cell r="I16">
            <v>87747.446418955311</v>
          </cell>
          <cell r="J16">
            <v>83538.989768443731</v>
          </cell>
          <cell r="K16">
            <v>89035.864297253633</v>
          </cell>
          <cell r="L16">
            <v>91652.084006462042</v>
          </cell>
          <cell r="M16">
            <v>88130.033387183634</v>
          </cell>
          <cell r="N16">
            <v>83375.827679052236</v>
          </cell>
          <cell r="O16">
            <v>78233.408723747983</v>
          </cell>
          <cell r="P16">
            <v>68950.048465266562</v>
          </cell>
          <cell r="Q16">
            <v>67757.27732902531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7">
          <cell r="C57">
            <v>663.85360570235684</v>
          </cell>
          <cell r="D57">
            <v>1524.4694003709044</v>
          </cell>
          <cell r="E57">
            <v>2416.1717084774259</v>
          </cell>
          <cell r="F57">
            <v>1847.751147920884</v>
          </cell>
          <cell r="G57">
            <v>327.03288990972021</v>
          </cell>
          <cell r="H57">
            <v>885.90463542396617</v>
          </cell>
          <cell r="I57">
            <v>2144.9571447186513</v>
          </cell>
          <cell r="J57">
            <v>571.90480747758954</v>
          </cell>
          <cell r="K57">
            <v>2937.0538427332722</v>
          </cell>
          <cell r="L57">
            <v>1800.2266639192251</v>
          </cell>
          <cell r="M57">
            <v>2283.5218537912183</v>
          </cell>
          <cell r="N57">
            <v>628.28978849650684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7">
          <cell r="C57">
            <v>2281.2679380967602</v>
          </cell>
          <cell r="D57">
            <v>2502.2339455531283</v>
          </cell>
          <cell r="E57">
            <v>1852.2531645569622</v>
          </cell>
          <cell r="F57">
            <v>1815.208101265823</v>
          </cell>
          <cell r="G57">
            <v>2464.3614612455899</v>
          </cell>
          <cell r="H57">
            <v>2380.4359258316599</v>
          </cell>
          <cell r="I57">
            <v>4319.0222261148847</v>
          </cell>
          <cell r="J57">
            <v>1364.2623035672568</v>
          </cell>
          <cell r="K57">
            <v>1409.40554429295</v>
          </cell>
          <cell r="L57">
            <v>2169.7822784810128</v>
          </cell>
          <cell r="M57">
            <v>1428.8311255202111</v>
          </cell>
          <cell r="N57">
            <v>1386.5437974683546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7">
          <cell r="C57">
            <v>3145.023658512031</v>
          </cell>
          <cell r="D57">
            <v>1725.0296989831875</v>
          </cell>
          <cell r="E57">
            <v>2140.5094130675529</v>
          </cell>
          <cell r="F57">
            <v>2287.7680459075809</v>
          </cell>
          <cell r="G57">
            <v>1549.703618081357</v>
          </cell>
          <cell r="H57">
            <v>2056.3616228732508</v>
          </cell>
          <cell r="I57">
            <v>2182.5833081647038</v>
          </cell>
          <cell r="J57">
            <v>3755.0951374207193</v>
          </cell>
          <cell r="K57">
            <v>1646.1411456760295</v>
          </cell>
          <cell r="L57">
            <v>2340.2762623459325</v>
          </cell>
          <cell r="M57">
            <v>2285.6218686830548</v>
          </cell>
          <cell r="N57">
            <v>1677.8167018516449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14">
          <cell r="B14">
            <v>6264</v>
          </cell>
          <cell r="C14">
            <v>2818</v>
          </cell>
          <cell r="D14">
            <v>5564</v>
          </cell>
          <cell r="E14">
            <v>5171</v>
          </cell>
          <cell r="F14">
            <v>5710</v>
          </cell>
          <cell r="G14">
            <v>3893</v>
          </cell>
          <cell r="H14">
            <v>5525</v>
          </cell>
          <cell r="I14">
            <v>5456</v>
          </cell>
          <cell r="J14">
            <v>3366</v>
          </cell>
          <cell r="K14">
            <v>5290</v>
          </cell>
          <cell r="L14">
            <v>4166</v>
          </cell>
          <cell r="M14">
            <v>6489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51">
          <cell r="E51">
            <v>3236.9230769230771</v>
          </cell>
          <cell r="F51">
            <v>3313.8461538461538</v>
          </cell>
          <cell r="G51">
            <v>3252.3076923076924</v>
          </cell>
          <cell r="H51">
            <v>3486.1538461538457</v>
          </cell>
          <cell r="I51">
            <v>3375.3846153846148</v>
          </cell>
          <cell r="J51">
            <v>4252.3076923076924</v>
          </cell>
          <cell r="K51">
            <v>4689.2307692307695</v>
          </cell>
          <cell r="L51">
            <v>4036.9230769230767</v>
          </cell>
          <cell r="M51">
            <v>4184.6153846153848</v>
          </cell>
          <cell r="N51">
            <v>3976.9154228855728</v>
          </cell>
          <cell r="O51">
            <v>3881.39303482587</v>
          </cell>
          <cell r="P51">
            <v>3741.5384615384614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T26" sqref="T26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83" t="s">
        <v>18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6" t="s">
        <v>1</v>
      </c>
      <c r="C5" s="85" t="s">
        <v>16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8" t="s">
        <v>17</v>
      </c>
      <c r="P5" s="81" t="s">
        <v>0</v>
      </c>
      <c r="Q5" s="81" t="s">
        <v>19</v>
      </c>
    </row>
    <row r="6" spans="1:17" s="5" customFormat="1" ht="17.100000000000001" customHeight="1" thickBot="1">
      <c r="A6" s="1"/>
      <c r="B6" s="87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9"/>
      <c r="P6" s="82"/>
      <c r="Q6" s="82"/>
    </row>
    <row r="7" spans="1:17" s="5" customFormat="1" ht="16.8" customHeight="1">
      <c r="A7" s="17">
        <v>2017</v>
      </c>
      <c r="B7" s="26">
        <v>2525</v>
      </c>
      <c r="C7" s="25">
        <f>[1]ANTEQUERA!F16</f>
        <v>73461.095258999121</v>
      </c>
      <c r="D7" s="16">
        <f>[1]ANTEQUERA!G16</f>
        <v>67131.968832309038</v>
      </c>
      <c r="E7" s="16">
        <f>[1]ANTEQUERA!H16</f>
        <v>79324.681738366984</v>
      </c>
      <c r="F7" s="16">
        <f>[1]ANTEQUERA!I16</f>
        <v>72934.591747146624</v>
      </c>
      <c r="G7" s="16">
        <f>[1]ANTEQUERA!J16</f>
        <v>82267.559262510971</v>
      </c>
      <c r="H7" s="16">
        <f>[1]ANTEQUERA!K16</f>
        <v>78665.166812993848</v>
      </c>
      <c r="I7" s="16">
        <f>[1]ANTEQUERA!L16</f>
        <v>81364.190079016684</v>
      </c>
      <c r="J7" s="16">
        <f>[1]ANTEQUERA!M16</f>
        <v>81857.440737489029</v>
      </c>
      <c r="K7" s="16">
        <f>[1]ANTEQUERA!N16</f>
        <v>77462.521949078146</v>
      </c>
      <c r="L7" s="16">
        <f>[1]ANTEQUERA!O16</f>
        <v>69077.260755048294</v>
      </c>
      <c r="M7" s="16">
        <f>[1]ANTEQUERA!P16</f>
        <v>35630.432396839329</v>
      </c>
      <c r="N7" s="16">
        <f>[1]ANTEQUERA!Q16</f>
        <v>74081.815188762077</v>
      </c>
      <c r="O7" s="45">
        <f>SUM(C7:N7)</f>
        <v>873258.72475856019</v>
      </c>
      <c r="P7" s="46">
        <f>O7/B7</f>
        <v>345.84503950834068</v>
      </c>
      <c r="Q7" s="47">
        <f>P7/1000</f>
        <v>0.34584503950834067</v>
      </c>
    </row>
    <row r="8" spans="1:17" s="5" customFormat="1" ht="16.8" customHeight="1">
      <c r="A8" s="72">
        <v>2016</v>
      </c>
      <c r="B8" s="73">
        <v>2613</v>
      </c>
      <c r="C8" s="15">
        <f>[2]ANTEQUERA!F16</f>
        <v>73706.667387777183</v>
      </c>
      <c r="D8" s="74">
        <f>[2]ANTEQUERA!G16</f>
        <v>61061.386695511086</v>
      </c>
      <c r="E8" s="74">
        <f>[2]ANTEQUERA!H16</f>
        <v>78573.715521903738</v>
      </c>
      <c r="F8" s="74">
        <f>[2]ANTEQUERA!I16</f>
        <v>75555.128177393184</v>
      </c>
      <c r="G8" s="74">
        <f>[2]ANTEQUERA!J16</f>
        <v>77968.867495943749</v>
      </c>
      <c r="H8" s="74">
        <f>[2]ANTEQUERA!K16</f>
        <v>79964.300703082743</v>
      </c>
      <c r="I8" s="74">
        <f>[2]ANTEQUERA!L16</f>
        <v>78002.784207679826</v>
      </c>
      <c r="J8" s="74">
        <f>[2]ANTEQUERA!M16</f>
        <v>78460.659816116822</v>
      </c>
      <c r="K8" s="74">
        <f>[2]ANTEQUERA!N16</f>
        <v>78754.604651162794</v>
      </c>
      <c r="L8" s="74">
        <f>[2]ANTEQUERA!O16</f>
        <v>72530.888047593297</v>
      </c>
      <c r="M8" s="74">
        <f>[2]ANTEQUERA!P16</f>
        <v>73780.153596538672</v>
      </c>
      <c r="N8" s="15">
        <f>[2]ANTEQUERA!Q16</f>
        <v>80150.842617631148</v>
      </c>
      <c r="O8" s="45">
        <f>SUM(C8:N8)</f>
        <v>908509.99891833425</v>
      </c>
      <c r="P8" s="46">
        <f>O8/B8</f>
        <v>347.68848025959977</v>
      </c>
      <c r="Q8" s="47">
        <f>P8/1000</f>
        <v>0.34768848025959975</v>
      </c>
    </row>
    <row r="9" spans="1:17" s="6" customFormat="1" ht="16.8" customHeight="1" thickBot="1">
      <c r="A9" s="18">
        <v>2015</v>
      </c>
      <c r="B9" s="27">
        <v>2612</v>
      </c>
      <c r="C9" s="30">
        <f>[3]ANTEQUERA!F16</f>
        <v>82869.462574044155</v>
      </c>
      <c r="D9" s="19">
        <f>[3]ANTEQUERA!G16</f>
        <v>74480.680667743669</v>
      </c>
      <c r="E9" s="19">
        <f>[3]ANTEQUERA!H16</f>
        <v>88062.518039849223</v>
      </c>
      <c r="F9" s="19">
        <f>[3]ANTEQUERA!I16</f>
        <v>87747.446418955311</v>
      </c>
      <c r="G9" s="19">
        <f>[3]ANTEQUERA!J16</f>
        <v>83538.989768443731</v>
      </c>
      <c r="H9" s="19">
        <f>[3]ANTEQUERA!K16</f>
        <v>89035.864297253633</v>
      </c>
      <c r="I9" s="19">
        <f>[3]ANTEQUERA!L16</f>
        <v>91652.084006462042</v>
      </c>
      <c r="J9" s="19">
        <f>[3]ANTEQUERA!M16</f>
        <v>88130.033387183634</v>
      </c>
      <c r="K9" s="19">
        <f>[3]ANTEQUERA!N16</f>
        <v>83375.827679052236</v>
      </c>
      <c r="L9" s="19">
        <f>[3]ANTEQUERA!O16</f>
        <v>78233.408723747983</v>
      </c>
      <c r="M9" s="19">
        <f>[3]ANTEQUERA!P16</f>
        <v>68950.048465266562</v>
      </c>
      <c r="N9" s="30">
        <f>[3]ANTEQUERA!Q16</f>
        <v>67757.27732902531</v>
      </c>
      <c r="O9" s="42">
        <f>SUM(C9:N9)</f>
        <v>983833.64135702758</v>
      </c>
      <c r="P9" s="43">
        <f>O9/B9</f>
        <v>376.65912762520196</v>
      </c>
      <c r="Q9" s="44">
        <f>P9/1000</f>
        <v>0.37665912762520198</v>
      </c>
    </row>
    <row r="23" ht="15.75" customHeight="1"/>
    <row r="33" spans="2:13">
      <c r="B33" s="84" t="s">
        <v>14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topLeftCell="A4" workbookViewId="0">
      <selection activeCell="R22" sqref="R22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83" t="s">
        <v>20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7" ht="17.25" customHeight="1"/>
    <row r="4" spans="1:17" ht="17.25" customHeight="1" thickBot="1"/>
    <row r="5" spans="1:17" ht="16.5" customHeight="1">
      <c r="A5" s="5"/>
      <c r="B5" s="92" t="s">
        <v>1</v>
      </c>
      <c r="C5" s="85" t="s">
        <v>16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94" t="s">
        <v>17</v>
      </c>
      <c r="P5" s="90" t="s">
        <v>0</v>
      </c>
      <c r="Q5" s="90" t="s">
        <v>19</v>
      </c>
    </row>
    <row r="6" spans="1:17" ht="17.100000000000001" customHeight="1" thickBot="1">
      <c r="A6" s="5"/>
      <c r="B6" s="93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5"/>
      <c r="P6" s="91"/>
      <c r="Q6" s="91"/>
    </row>
    <row r="7" spans="1:17" s="13" customFormat="1" ht="16.05" customHeight="1">
      <c r="A7" s="17">
        <v>2017</v>
      </c>
      <c r="B7" s="26">
        <v>2525</v>
      </c>
      <c r="C7" s="25">
        <f>[7]RESUMEN!B$14</f>
        <v>6264</v>
      </c>
      <c r="D7" s="16">
        <f>[7]RESUMEN!C$14</f>
        <v>2818</v>
      </c>
      <c r="E7" s="16">
        <f>[7]RESUMEN!D$14</f>
        <v>5564</v>
      </c>
      <c r="F7" s="16">
        <f>[7]RESUMEN!E$14</f>
        <v>5171</v>
      </c>
      <c r="G7" s="16">
        <f>[7]RESUMEN!F$14</f>
        <v>5710</v>
      </c>
      <c r="H7" s="16">
        <f>[7]RESUMEN!G$14</f>
        <v>3893</v>
      </c>
      <c r="I7" s="16">
        <f>[7]RESUMEN!H$14</f>
        <v>5525</v>
      </c>
      <c r="J7" s="16">
        <f>[7]RESUMEN!I$14</f>
        <v>5456</v>
      </c>
      <c r="K7" s="16">
        <f>[7]RESUMEN!J$14</f>
        <v>3366</v>
      </c>
      <c r="L7" s="16">
        <f>[7]RESUMEN!K$14</f>
        <v>5290</v>
      </c>
      <c r="M7" s="16">
        <f>[7]RESUMEN!L$14</f>
        <v>4166</v>
      </c>
      <c r="N7" s="25">
        <f>[7]RESUMEN!M$14</f>
        <v>6489</v>
      </c>
      <c r="O7" s="45">
        <f>SUM(C7:N7)</f>
        <v>59712</v>
      </c>
      <c r="P7" s="48">
        <f>O7/B7</f>
        <v>23.648316831683168</v>
      </c>
      <c r="Q7" s="49">
        <f>P7/1000</f>
        <v>2.3648316831683169E-2</v>
      </c>
    </row>
    <row r="8" spans="1:17" s="13" customFormat="1" ht="16.05" customHeight="1">
      <c r="A8" s="72">
        <v>2016</v>
      </c>
      <c r="B8" s="73">
        <v>2613</v>
      </c>
      <c r="C8" s="15">
        <v>3396</v>
      </c>
      <c r="D8" s="74">
        <v>4448</v>
      </c>
      <c r="E8" s="74">
        <v>6261</v>
      </c>
      <c r="F8" s="74">
        <v>4975</v>
      </c>
      <c r="G8" s="74">
        <v>4924</v>
      </c>
      <c r="H8" s="74">
        <v>5930</v>
      </c>
      <c r="I8" s="74">
        <v>5184</v>
      </c>
      <c r="J8" s="74">
        <v>3928</v>
      </c>
      <c r="K8" s="74">
        <v>5065</v>
      </c>
      <c r="L8" s="74">
        <v>4769</v>
      </c>
      <c r="M8" s="74">
        <v>5708</v>
      </c>
      <c r="N8" s="15">
        <v>7277</v>
      </c>
      <c r="O8" s="45">
        <f>SUM(C8:N8)</f>
        <v>61865</v>
      </c>
      <c r="P8" s="48">
        <f>O8/B8</f>
        <v>23.675851511672406</v>
      </c>
      <c r="Q8" s="49">
        <f>P8/1000</f>
        <v>2.3675851511672407E-2</v>
      </c>
    </row>
    <row r="9" spans="1:17" s="7" customFormat="1" ht="16.05" customHeight="1" thickBot="1">
      <c r="A9" s="18">
        <v>2015</v>
      </c>
      <c r="B9" s="27">
        <v>2612</v>
      </c>
      <c r="C9" s="30">
        <v>4215</v>
      </c>
      <c r="D9" s="19">
        <v>4074</v>
      </c>
      <c r="E9" s="19">
        <v>2539</v>
      </c>
      <c r="F9" s="19">
        <v>3801</v>
      </c>
      <c r="G9" s="19">
        <v>3562</v>
      </c>
      <c r="H9" s="19">
        <v>3383</v>
      </c>
      <c r="I9" s="19">
        <v>3883</v>
      </c>
      <c r="J9" s="19">
        <v>3545</v>
      </c>
      <c r="K9" s="19">
        <v>4467</v>
      </c>
      <c r="L9" s="19">
        <v>3310</v>
      </c>
      <c r="M9" s="19">
        <v>2716</v>
      </c>
      <c r="N9" s="30">
        <v>4577</v>
      </c>
      <c r="O9" s="42">
        <f>SUM(C9:N9)</f>
        <v>44072</v>
      </c>
      <c r="P9" s="50">
        <f>O9/B9</f>
        <v>16.872894333843799</v>
      </c>
      <c r="Q9" s="51">
        <f>P9/1000</f>
        <v>1.6872894333843799E-2</v>
      </c>
    </row>
    <row r="32" spans="2:14">
      <c r="B32" s="84" t="s">
        <v>15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topLeftCell="A4" workbookViewId="0">
      <selection activeCell="I7" sqref="I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83" t="s">
        <v>21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4" spans="1:17" ht="15" thickBot="1"/>
    <row r="5" spans="1:17" ht="16.5" customHeight="1">
      <c r="A5" s="5"/>
      <c r="B5" s="98" t="s">
        <v>1</v>
      </c>
      <c r="C5" s="85" t="s">
        <v>16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100" t="s">
        <v>17</v>
      </c>
      <c r="P5" s="96" t="s">
        <v>0</v>
      </c>
      <c r="Q5" s="96" t="s">
        <v>19</v>
      </c>
    </row>
    <row r="6" spans="1:17" ht="17.100000000000001" customHeight="1" thickBot="1">
      <c r="A6" s="5"/>
      <c r="B6" s="99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101"/>
      <c r="P6" s="97"/>
      <c r="Q6" s="97"/>
    </row>
    <row r="7" spans="1:17" s="13" customFormat="1" ht="16.8" customHeight="1">
      <c r="A7" s="17">
        <v>2017</v>
      </c>
      <c r="B7" s="26">
        <v>2525</v>
      </c>
      <c r="C7" s="76">
        <f>'[4]VIDRIO POR MUNICIPIOS'!C57</f>
        <v>663.85360570235684</v>
      </c>
      <c r="D7" s="16">
        <f>'[4]VIDRIO POR MUNICIPIOS'!D57</f>
        <v>1524.4694003709044</v>
      </c>
      <c r="E7" s="16">
        <f>'[4]VIDRIO POR MUNICIPIOS'!E57</f>
        <v>2416.1717084774259</v>
      </c>
      <c r="F7" s="16">
        <f>'[4]VIDRIO POR MUNICIPIOS'!F57</f>
        <v>1847.751147920884</v>
      </c>
      <c r="G7" s="16">
        <f>'[4]VIDRIO POR MUNICIPIOS'!G57</f>
        <v>327.03288990972021</v>
      </c>
      <c r="H7" s="16">
        <f>'[4]VIDRIO POR MUNICIPIOS'!H57</f>
        <v>885.90463542396617</v>
      </c>
      <c r="I7" s="16">
        <f>'[4]VIDRIO POR MUNICIPIOS'!I57</f>
        <v>2144.9571447186513</v>
      </c>
      <c r="J7" s="16">
        <f>'[4]VIDRIO POR MUNICIPIOS'!J57</f>
        <v>571.90480747758954</v>
      </c>
      <c r="K7" s="16">
        <f>'[4]VIDRIO POR MUNICIPIOS'!K57</f>
        <v>2937.0538427332722</v>
      </c>
      <c r="L7" s="16">
        <f>'[4]VIDRIO POR MUNICIPIOS'!L57</f>
        <v>1800.2266639192251</v>
      </c>
      <c r="M7" s="16">
        <f>'[4]VIDRIO POR MUNICIPIOS'!M57</f>
        <v>2283.5218537912183</v>
      </c>
      <c r="N7" s="16">
        <f>'[4]VIDRIO POR MUNICIPIOS'!N57</f>
        <v>628.28978849650684</v>
      </c>
      <c r="O7" s="67">
        <f>SUM(C7:N7)</f>
        <v>18031.13748894172</v>
      </c>
      <c r="P7" s="52">
        <f>O7/B7</f>
        <v>7.1410445500759288</v>
      </c>
      <c r="Q7" s="53">
        <f>P7/1000</f>
        <v>7.1410445500759284E-3</v>
      </c>
    </row>
    <row r="8" spans="1:17" s="13" customFormat="1" ht="16.8" customHeight="1">
      <c r="A8" s="72">
        <v>2016</v>
      </c>
      <c r="B8" s="73">
        <v>2613</v>
      </c>
      <c r="C8" s="15">
        <f>'[5]VIDRIO POR MUNICIPIOS'!C57</f>
        <v>2281.2679380967602</v>
      </c>
      <c r="D8" s="74">
        <f>'[5]VIDRIO POR MUNICIPIOS'!D57</f>
        <v>2502.2339455531283</v>
      </c>
      <c r="E8" s="74">
        <f>'[5]VIDRIO POR MUNICIPIOS'!E57</f>
        <v>1852.2531645569622</v>
      </c>
      <c r="F8" s="74">
        <f>'[5]VIDRIO POR MUNICIPIOS'!F57</f>
        <v>1815.208101265823</v>
      </c>
      <c r="G8" s="74">
        <f>'[5]VIDRIO POR MUNICIPIOS'!G57</f>
        <v>2464.3614612455899</v>
      </c>
      <c r="H8" s="74">
        <f>'[5]VIDRIO POR MUNICIPIOS'!H57</f>
        <v>2380.4359258316599</v>
      </c>
      <c r="I8" s="74">
        <f>'[5]VIDRIO POR MUNICIPIOS'!I57</f>
        <v>4319.0222261148847</v>
      </c>
      <c r="J8" s="74">
        <f>'[5]VIDRIO POR MUNICIPIOS'!J57</f>
        <v>1364.2623035672568</v>
      </c>
      <c r="K8" s="74">
        <f>'[5]VIDRIO POR MUNICIPIOS'!K57</f>
        <v>1409.40554429295</v>
      </c>
      <c r="L8" s="74">
        <f>'[5]VIDRIO POR MUNICIPIOS'!L57</f>
        <v>2169.7822784810128</v>
      </c>
      <c r="M8" s="74">
        <f>'[5]VIDRIO POR MUNICIPIOS'!M57</f>
        <v>1428.8311255202111</v>
      </c>
      <c r="N8" s="75">
        <f>'[5]VIDRIO POR MUNICIPIOS'!N57</f>
        <v>1386.5437974683546</v>
      </c>
      <c r="O8" s="67">
        <f>SUM(C8:N8)</f>
        <v>25373.607811994592</v>
      </c>
      <c r="P8" s="52">
        <f>O8/B8</f>
        <v>9.7105272912340581</v>
      </c>
      <c r="Q8" s="53">
        <f>P8/1000</f>
        <v>9.7105272912340578E-3</v>
      </c>
    </row>
    <row r="9" spans="1:17" s="4" customFormat="1" ht="16.8" customHeight="1" thickBot="1">
      <c r="A9" s="18">
        <v>2015</v>
      </c>
      <c r="B9" s="27">
        <v>2612</v>
      </c>
      <c r="C9" s="23">
        <f>'[6]VIDRIO POR MUNICIPIOS'!C57</f>
        <v>3145.023658512031</v>
      </c>
      <c r="D9" s="69">
        <f>'[6]VIDRIO POR MUNICIPIOS'!D57</f>
        <v>1725.0296989831875</v>
      </c>
      <c r="E9" s="69">
        <f>'[6]VIDRIO POR MUNICIPIOS'!E57</f>
        <v>2140.5094130675529</v>
      </c>
      <c r="F9" s="69">
        <f>'[6]VIDRIO POR MUNICIPIOS'!F57</f>
        <v>2287.7680459075809</v>
      </c>
      <c r="G9" s="69">
        <f>'[6]VIDRIO POR MUNICIPIOS'!G57</f>
        <v>1549.703618081357</v>
      </c>
      <c r="H9" s="69">
        <f>'[6]VIDRIO POR MUNICIPIOS'!H57</f>
        <v>2056.3616228732508</v>
      </c>
      <c r="I9" s="69">
        <f>'[6]VIDRIO POR MUNICIPIOS'!I57</f>
        <v>2182.5833081647038</v>
      </c>
      <c r="J9" s="69">
        <f>'[6]VIDRIO POR MUNICIPIOS'!J57</f>
        <v>3755.0951374207193</v>
      </c>
      <c r="K9" s="69">
        <f>'[6]VIDRIO POR MUNICIPIOS'!K57</f>
        <v>1646.1411456760295</v>
      </c>
      <c r="L9" s="69">
        <f>'[6]VIDRIO POR MUNICIPIOS'!L57</f>
        <v>2340.2762623459325</v>
      </c>
      <c r="M9" s="69">
        <f>'[6]VIDRIO POR MUNICIPIOS'!M57</f>
        <v>2285.6218686830548</v>
      </c>
      <c r="N9" s="70">
        <f>'[6]VIDRIO POR MUNICIPIOS'!N57</f>
        <v>1677.8167018516449</v>
      </c>
      <c r="O9" s="68">
        <f>SUM(C9:N9)</f>
        <v>26791.93048156704</v>
      </c>
      <c r="P9" s="54">
        <f>O9/B9</f>
        <v>10.257247504428422</v>
      </c>
      <c r="Q9" s="55">
        <f>P9/1000</f>
        <v>1.0257247504428421E-2</v>
      </c>
    </row>
    <row r="34" spans="2:13">
      <c r="B34" s="84" t="s">
        <v>15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topLeftCell="A4" workbookViewId="0">
      <selection activeCell="C7" sqref="C7:N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83" t="s">
        <v>22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4" spans="1:17" ht="15" thickBot="1"/>
    <row r="5" spans="1:17" ht="16.5" customHeight="1">
      <c r="B5" s="108" t="s">
        <v>1</v>
      </c>
      <c r="C5" s="110" t="s">
        <v>16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04" t="s">
        <v>17</v>
      </c>
      <c r="P5" s="106" t="s">
        <v>0</v>
      </c>
      <c r="Q5" s="102" t="s">
        <v>19</v>
      </c>
    </row>
    <row r="6" spans="1:17" ht="17.100000000000001" customHeight="1" thickBot="1">
      <c r="B6" s="109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105"/>
      <c r="P6" s="107"/>
      <c r="Q6" s="103"/>
    </row>
    <row r="7" spans="1:17" ht="16.8" customHeight="1">
      <c r="A7" s="35">
        <v>2017</v>
      </c>
      <c r="B7" s="71">
        <v>2525</v>
      </c>
      <c r="C7" s="56">
        <f>'[8]1.2'!E$51</f>
        <v>3236.9230769230771</v>
      </c>
      <c r="D7" s="56">
        <f>'[8]1.2'!F$51</f>
        <v>3313.8461538461538</v>
      </c>
      <c r="E7" s="56">
        <f>'[8]1.2'!G$51</f>
        <v>3252.3076923076924</v>
      </c>
      <c r="F7" s="56">
        <f>'[8]1.2'!H$51</f>
        <v>3486.1538461538457</v>
      </c>
      <c r="G7" s="56">
        <f>'[8]1.2'!I$51</f>
        <v>3375.3846153846148</v>
      </c>
      <c r="H7" s="56">
        <f>'[8]1.2'!J$51</f>
        <v>4252.3076923076924</v>
      </c>
      <c r="I7" s="56">
        <f>'[8]1.2'!K$51</f>
        <v>4689.2307692307695</v>
      </c>
      <c r="J7" s="56">
        <f>'[8]1.2'!L$51</f>
        <v>4036.9230769230767</v>
      </c>
      <c r="K7" s="56">
        <f>'[8]1.2'!M$51</f>
        <v>4184.6153846153848</v>
      </c>
      <c r="L7" s="56">
        <f>'[8]1.2'!N$51</f>
        <v>3976.9154228855728</v>
      </c>
      <c r="M7" s="56">
        <f>'[8]1.2'!O$51</f>
        <v>3881.39303482587</v>
      </c>
      <c r="N7" s="56">
        <f>'[8]1.2'!P$51</f>
        <v>3741.5384615384614</v>
      </c>
      <c r="O7" s="65">
        <f>SUM(C7:N7)</f>
        <v>45427.539226942208</v>
      </c>
      <c r="P7" s="66">
        <f>O7/B7</f>
        <v>17.991104644333547</v>
      </c>
      <c r="Q7" s="59">
        <f>P7/1000</f>
        <v>1.7991104644333546E-2</v>
      </c>
    </row>
    <row r="8" spans="1:17" ht="16.8" customHeight="1">
      <c r="A8" s="77">
        <v>2016</v>
      </c>
      <c r="B8" s="71">
        <v>2613</v>
      </c>
      <c r="C8" s="78">
        <v>3266</v>
      </c>
      <c r="D8" s="79">
        <v>3139</v>
      </c>
      <c r="E8" s="80">
        <v>3100</v>
      </c>
      <c r="F8" s="80">
        <v>3652</v>
      </c>
      <c r="G8" s="80">
        <v>4006</v>
      </c>
      <c r="H8" s="58">
        <v>3880</v>
      </c>
      <c r="I8" s="58">
        <v>3265</v>
      </c>
      <c r="J8" s="58">
        <v>3698</v>
      </c>
      <c r="K8" s="58">
        <v>3671</v>
      </c>
      <c r="L8" s="58">
        <v>3745</v>
      </c>
      <c r="M8" s="58">
        <v>3422</v>
      </c>
      <c r="N8" s="57">
        <v>3455</v>
      </c>
      <c r="O8" s="65">
        <f>SUM(C8:N8)</f>
        <v>42299</v>
      </c>
      <c r="P8" s="66">
        <f>O8/B8</f>
        <v>16.187906620742442</v>
      </c>
      <c r="Q8" s="59">
        <f>P8/1000</f>
        <v>1.6187906620742442E-2</v>
      </c>
    </row>
    <row r="9" spans="1:17" s="4" customFormat="1" ht="16.8" customHeight="1" thickBot="1">
      <c r="A9" s="36">
        <v>2015</v>
      </c>
      <c r="B9" s="34">
        <v>2612</v>
      </c>
      <c r="C9" s="60">
        <v>3245</v>
      </c>
      <c r="D9" s="61">
        <v>2670</v>
      </c>
      <c r="E9" s="62">
        <v>3732</v>
      </c>
      <c r="F9" s="62">
        <v>3326</v>
      </c>
      <c r="G9" s="62">
        <v>3940</v>
      </c>
      <c r="H9" s="62">
        <v>3631</v>
      </c>
      <c r="I9" s="62">
        <v>3623</v>
      </c>
      <c r="J9" s="62">
        <v>4166</v>
      </c>
      <c r="K9" s="62">
        <v>3699</v>
      </c>
      <c r="L9" s="62">
        <v>3566</v>
      </c>
      <c r="M9" s="62">
        <v>3277</v>
      </c>
      <c r="N9" s="63">
        <v>3103</v>
      </c>
      <c r="O9" s="40">
        <f>SUM(C9:N9)</f>
        <v>41978</v>
      </c>
      <c r="P9" s="64">
        <f>O9/B9</f>
        <v>16.071209800918837</v>
      </c>
      <c r="Q9" s="41">
        <f>P9/1000</f>
        <v>1.6071209800918838E-2</v>
      </c>
    </row>
    <row r="12" spans="1:17">
      <c r="H12" s="11"/>
    </row>
    <row r="33" spans="2:10">
      <c r="B33" s="84" t="s">
        <v>15</v>
      </c>
      <c r="C33" s="84"/>
      <c r="D33" s="84"/>
      <c r="E33" s="84"/>
      <c r="F33" s="84"/>
      <c r="G33" s="84"/>
      <c r="H33" s="84"/>
      <c r="I33" s="84"/>
      <c r="J33" s="84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