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D7" i="4"/>
  <c r="E7"/>
  <c r="F7"/>
  <c r="G7"/>
  <c r="H7"/>
  <c r="I7"/>
  <c r="J7"/>
  <c r="K7"/>
  <c r="L7"/>
  <c r="M7"/>
  <c r="N7"/>
  <c r="C7"/>
  <c r="I7" i="3"/>
  <c r="J7"/>
  <c r="K7"/>
  <c r="L7"/>
  <c r="M7"/>
  <c r="N7"/>
  <c r="K7" i="2"/>
  <c r="L7"/>
  <c r="M7"/>
  <c r="N7"/>
  <c r="O7" i="1"/>
  <c r="P7"/>
  <c r="Q7" s="1"/>
  <c r="L7"/>
  <c r="M7"/>
  <c r="N7"/>
  <c r="O7" i="4" l="1"/>
  <c r="P7" s="1"/>
  <c r="Q7" s="1"/>
  <c r="O7" i="3"/>
  <c r="P7" s="1"/>
  <c r="Q7" s="1"/>
  <c r="D7"/>
  <c r="E7"/>
  <c r="F7"/>
  <c r="G7"/>
  <c r="H7"/>
  <c r="C7"/>
  <c r="O7" i="2"/>
  <c r="P7" s="1"/>
  <c r="Q7" s="1"/>
  <c r="D7"/>
  <c r="E7"/>
  <c r="F7"/>
  <c r="G7"/>
  <c r="H7"/>
  <c r="I7"/>
  <c r="J7"/>
  <c r="C7"/>
  <c r="D7" i="1"/>
  <c r="E7"/>
  <c r="F7"/>
  <c r="G7"/>
  <c r="H7"/>
  <c r="I7"/>
  <c r="J7"/>
  <c r="K7"/>
  <c r="C7"/>
  <c r="D9" i="3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D9" i="2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D9" i="1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O8" i="4"/>
  <c r="P8" s="1"/>
  <c r="Q8" s="1"/>
  <c r="O9"/>
  <c r="P9" s="1"/>
  <c r="Q9" s="1"/>
  <c r="O9" i="1" l="1"/>
  <c r="P9" s="1"/>
  <c r="Q9" s="1"/>
  <c r="O8" i="2"/>
  <c r="P8" s="1"/>
  <c r="Q8" s="1"/>
  <c r="O8" i="1"/>
  <c r="P8" s="1"/>
  <c r="Q8" s="1"/>
  <c r="O9" i="3" l="1"/>
  <c r="P9" s="1"/>
  <c r="Q9" s="1"/>
  <c r="O8" l="1"/>
  <c r="P8" s="1"/>
  <c r="Q8" s="1"/>
  <c r="O9" i="2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<sst xmlns="http://schemas.openxmlformats.org/spreadsheetml/2006/main" count="76" uniqueCount="23">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</sst>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0" fontId="2" fillId="0" borderId="0" xfId="0" applyFont="1" applyBorder="1"/>
    <xf numFmtId="0" fontId="5" fillId="6" borderId="21" xfId="0" applyFont="1" applyFill="1" applyBorder="1" applyAlignment="1">
      <alignment horizontal="center" vertical="center"/>
    </xf>
    <xf numFmtId="3" fontId="15" fillId="0" borderId="29" xfId="0" applyNumberFormat="1" applyFont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3" fontId="20" fillId="0" borderId="14" xfId="1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externalLinks/externalLink10.xml" Type="http://schemas.openxmlformats.org/officeDocument/2006/relationships/externalLink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11163.056133056132</c:v>
                </c:pt>
                <c:pt idx="1">
                  <c:v>9486.0083160083159</c:v>
                </c:pt>
                <c:pt idx="2">
                  <c:v>11211.538461538461</c:v>
                </c:pt>
                <c:pt idx="3">
                  <c:v>9373.6174636174637</c:v>
                </c:pt>
                <c:pt idx="4">
                  <c:v>12652.785862785862</c:v>
                </c:pt>
                <c:pt idx="5">
                  <c:v>10888.69022869023</c:v>
                </c:pt>
                <c:pt idx="6">
                  <c:v>11479.293139293139</c:v>
                </c:pt>
                <c:pt idx="7">
                  <c:v>15199.20997920998</c:v>
                </c:pt>
                <c:pt idx="8">
                  <c:v>11523.367983367983</c:v>
                </c:pt>
                <c:pt idx="9">
                  <c:v>11626.943866943868</c:v>
                </c:pt>
                <c:pt idx="10">
                  <c:v>9646.8814968814968</c:v>
                </c:pt>
                <c:pt idx="11">
                  <c:v>12226.361746361747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11988.484474604154</c:v>
                </c:pt>
                <c:pt idx="1">
                  <c:v>9017.5200493522516</c:v>
                </c:pt>
                <c:pt idx="2">
                  <c:v>10249.064363561587</c:v>
                </c:pt>
                <c:pt idx="3">
                  <c:v>10385.297141682089</c:v>
                </c:pt>
                <c:pt idx="4">
                  <c:v>11177.626979230927</c:v>
                </c:pt>
                <c:pt idx="5">
                  <c:v>13123.031050791693</c:v>
                </c:pt>
                <c:pt idx="6">
                  <c:v>12165.042155048324</c:v>
                </c:pt>
                <c:pt idx="7">
                  <c:v>15598.108163684969</c:v>
                </c:pt>
                <c:pt idx="8">
                  <c:v>11466.440468846391</c:v>
                </c:pt>
                <c:pt idx="9">
                  <c:v>12115.998354924943</c:v>
                </c:pt>
                <c:pt idx="10">
                  <c:v>11674.604153814518</c:v>
                </c:pt>
                <c:pt idx="11">
                  <c:v>13048.920419494139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9142.6562783112877</c:v>
                </c:pt>
                <c:pt idx="1">
                  <c:v>7831.5854321435045</c:v>
                </c:pt>
                <c:pt idx="2">
                  <c:v>10131.918825874252</c:v>
                </c:pt>
                <c:pt idx="3">
                  <c:v>9450.7120855227404</c:v>
                </c:pt>
                <c:pt idx="4">
                  <c:v>9435.1259286102559</c:v>
                </c:pt>
                <c:pt idx="5">
                  <c:v>7985.6133357492299</c:v>
                </c:pt>
                <c:pt idx="6">
                  <c:v>10349.208189889472</c:v>
                </c:pt>
                <c:pt idx="7">
                  <c:v>10764.533429969197</c:v>
                </c:pt>
                <c:pt idx="8">
                  <c:v>9750.5163978981691</c:v>
                </c:pt>
                <c:pt idx="9">
                  <c:v>9817.4451893458954</c:v>
                </c:pt>
                <c:pt idx="10">
                  <c:v>9653.3321253850336</c:v>
                </c:pt>
                <c:pt idx="11">
                  <c:v>9227.0048921906146</c:v>
                </c:pt>
              </c:numCache>
            </c:numRef>
          </c:val>
        </c:ser>
        <c:marker val="1"/>
        <c:axId val="124520320"/>
        <c:axId val="124521856"/>
      </c:lineChart>
      <c:catAx>
        <c:axId val="12452032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4521856"/>
        <c:crossesAt val="0"/>
        <c:auto val="1"/>
        <c:lblAlgn val="ctr"/>
        <c:lblOffset val="100"/>
      </c:catAx>
      <c:valAx>
        <c:axId val="12452185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4520320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139028040047031"/>
          <c:y val="0.83514957435594384"/>
          <c:w val="0.55113122171945694"/>
          <c:h val="0.11075982388611159"/>
        </c:manualLayout>
      </c:layout>
    </c:legend>
    <c:plotVisOnly val="1"/>
  </c:chart>
  <c:printSettings>
    <c:headerFooter/>
    <c:pageMargins b="0.75000000000000588" l="0.70000000000000062" r="0.70000000000000062" t="0.75000000000000588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458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289.59132987130278</c:v>
                </c:pt>
                <c:pt idx="1">
                  <c:v>110.09257168661097</c:v>
                </c:pt>
                <c:pt idx="2">
                  <c:v>163.94219914201852</c:v>
                </c:pt>
                <c:pt idx="3">
                  <c:v>186.67870851207948</c:v>
                </c:pt>
                <c:pt idx="4">
                  <c:v>268.05147888913973</c:v>
                </c:pt>
                <c:pt idx="5">
                  <c:v>215.39850982163014</c:v>
                </c:pt>
                <c:pt idx="6">
                  <c:v>260.87152856175209</c:v>
                </c:pt>
                <c:pt idx="7">
                  <c:v>364.98080830887335</c:v>
                </c:pt>
                <c:pt idx="8">
                  <c:v>208.2185594942425</c:v>
                </c:pt>
                <c:pt idx="9">
                  <c:v>210.61187627003838</c:v>
                </c:pt>
                <c:pt idx="10">
                  <c:v>168.72883269361031</c:v>
                </c:pt>
                <c:pt idx="11">
                  <c:v>154.36893203883494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129.15374390784226</c:v>
                </c:pt>
                <c:pt idx="1">
                  <c:v>125.63136907399202</c:v>
                </c:pt>
                <c:pt idx="2">
                  <c:v>126.80549401860878</c:v>
                </c:pt>
                <c:pt idx="3">
                  <c:v>157.33274257864423</c:v>
                </c:pt>
                <c:pt idx="4">
                  <c:v>198.4271156402304</c:v>
                </c:pt>
                <c:pt idx="5">
                  <c:v>106.84536996012406</c:v>
                </c:pt>
                <c:pt idx="6">
                  <c:v>135.02436863092601</c:v>
                </c:pt>
                <c:pt idx="7">
                  <c:v>207.82011519716437</c:v>
                </c:pt>
                <c:pt idx="8">
                  <c:v>205.4718653079309</c:v>
                </c:pt>
                <c:pt idx="9">
                  <c:v>97.452370403190073</c:v>
                </c:pt>
                <c:pt idx="10">
                  <c:v>228.95436420026584</c:v>
                </c:pt>
                <c:pt idx="11">
                  <c:v>122.10899424014178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157.42718446601944</c:v>
                </c:pt>
                <c:pt idx="1">
                  <c:v>110.53398058252426</c:v>
                </c:pt>
                <c:pt idx="2">
                  <c:v>389.66019417475729</c:v>
                </c:pt>
                <c:pt idx="3">
                  <c:v>64.757281553398059</c:v>
                </c:pt>
                <c:pt idx="4">
                  <c:v>135.09708737864077</c:v>
                </c:pt>
                <c:pt idx="5">
                  <c:v>88.203883495145632</c:v>
                </c:pt>
                <c:pt idx="6">
                  <c:v>163.00970873786409</c:v>
                </c:pt>
                <c:pt idx="7">
                  <c:v>225.53398058252426</c:v>
                </c:pt>
                <c:pt idx="8">
                  <c:v>107.18446601941748</c:v>
                </c:pt>
                <c:pt idx="9">
                  <c:v>355.04854368932041</c:v>
                </c:pt>
                <c:pt idx="10">
                  <c:v>238.93203883495144</c:v>
                </c:pt>
                <c:pt idx="11">
                  <c:v>118.34951456310679</c:v>
                </c:pt>
              </c:numCache>
            </c:numRef>
          </c:val>
        </c:ser>
        <c:marker val="1"/>
        <c:axId val="125864192"/>
        <c:axId val="125870080"/>
      </c:lineChart>
      <c:catAx>
        <c:axId val="125864192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5870080"/>
        <c:crossesAt val="0"/>
        <c:auto val="1"/>
        <c:lblAlgn val="ctr"/>
        <c:lblOffset val="100"/>
      </c:catAx>
      <c:valAx>
        <c:axId val="12587008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5864192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19621014838898565"/>
          <c:y val="0.849471649557905"/>
          <c:w val="0.62035225048923681"/>
          <c:h val="0.12522104747752522"/>
        </c:manualLayout>
      </c:layout>
    </c:legend>
    <c:plotVisOnly val="1"/>
  </c:chart>
  <c:printSettings>
    <c:headerFooter/>
    <c:pageMargins b="0.75000000000000611" l="0.70000000000000062" r="0.70000000000000062" t="0.750000000000006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272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159.28059794456556</c:v>
                </c:pt>
                <c:pt idx="1">
                  <c:v>260.79103083151665</c:v>
                </c:pt>
                <c:pt idx="2">
                  <c:v>0</c:v>
                </c:pt>
                <c:pt idx="3">
                  <c:v>326.81407661164747</c:v>
                </c:pt>
                <c:pt idx="4">
                  <c:v>0</c:v>
                </c:pt>
                <c:pt idx="5">
                  <c:v>308.65773902211146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276.47150420429773</c:v>
                </c:pt>
                <c:pt idx="10">
                  <c:v>0</c:v>
                </c:pt>
                <c:pt idx="11">
                  <c:v>172.48520710059171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106.4387551739997</c:v>
                </c:pt>
                <c:pt idx="1">
                  <c:v>315.25371761459451</c:v>
                </c:pt>
                <c:pt idx="2">
                  <c:v>290.87843017016712</c:v>
                </c:pt>
                <c:pt idx="3">
                  <c:v>0</c:v>
                </c:pt>
                <c:pt idx="4">
                  <c:v>226.69017323317493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204.75241453319026</c:v>
                </c:pt>
                <c:pt idx="9">
                  <c:v>342.87904338494559</c:v>
                </c:pt>
                <c:pt idx="10">
                  <c:v>200.6898666257857</c:v>
                </c:pt>
                <c:pt idx="11">
                  <c:v>0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183.30507168182521</c:v>
                </c:pt>
                <c:pt idx="3">
                  <c:v>0</c:v>
                </c:pt>
                <c:pt idx="4">
                  <c:v>0</c:v>
                </c:pt>
                <c:pt idx="5">
                  <c:v>202.8056112224449</c:v>
                </c:pt>
                <c:pt idx="6">
                  <c:v>0</c:v>
                </c:pt>
                <c:pt idx="7">
                  <c:v>0</c:v>
                </c:pt>
                <c:pt idx="8">
                  <c:v>216.06597811006631</c:v>
                </c:pt>
                <c:pt idx="9">
                  <c:v>320.58887004778791</c:v>
                </c:pt>
                <c:pt idx="10">
                  <c:v>124.8034530599661</c:v>
                </c:pt>
                <c:pt idx="11">
                  <c:v>273.7875751503006</c:v>
                </c:pt>
              </c:numCache>
            </c:numRef>
          </c:val>
        </c:ser>
        <c:marker val="1"/>
        <c:axId val="124734848"/>
        <c:axId val="124740736"/>
      </c:lineChart>
      <c:catAx>
        <c:axId val="124734848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4740736"/>
        <c:crossesAt val="0"/>
        <c:auto val="1"/>
        <c:lblAlgn val="ctr"/>
        <c:lblOffset val="100"/>
      </c:catAx>
      <c:valAx>
        <c:axId val="12474073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4734848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0437503259112486"/>
          <c:y val="0.85636702956509148"/>
          <c:w val="0.60769473352254832"/>
          <c:h val="0.130483726516434"/>
        </c:manualLayout>
      </c:layout>
    </c:legend>
    <c:plotVisOnly val="1"/>
  </c:chart>
  <c:printSettings>
    <c:headerFooter/>
    <c:pageMargins b="0.75000000000000611" l="0.70000000000000062" r="0.70000000000000062" t="0.75000000000000611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270.47619047619048</c:v>
                </c:pt>
                <c:pt idx="1">
                  <c:v>156.1904761904762</c:v>
                </c:pt>
                <c:pt idx="2">
                  <c:v>152.38095238095238</c:v>
                </c:pt>
                <c:pt idx="3">
                  <c:v>240</c:v>
                </c:pt>
                <c:pt idx="4">
                  <c:v>306.66666666666669</c:v>
                </c:pt>
                <c:pt idx="5">
                  <c:v>285.71428571428572</c:v>
                </c:pt>
                <c:pt idx="6">
                  <c:v>278.09523809523807</c:v>
                </c:pt>
                <c:pt idx="7">
                  <c:v>516.19047619047615</c:v>
                </c:pt>
                <c:pt idx="8">
                  <c:v>91.428571428571431</c:v>
                </c:pt>
                <c:pt idx="9">
                  <c:v>405.71428571428572</c:v>
                </c:pt>
                <c:pt idx="10">
                  <c:v>415.23809523809518</c:v>
                </c:pt>
                <c:pt idx="11">
                  <c:v>175.23809523809524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333</c:v>
                </c:pt>
                <c:pt idx="1">
                  <c:v>194</c:v>
                </c:pt>
                <c:pt idx="2">
                  <c:v>217</c:v>
                </c:pt>
                <c:pt idx="3">
                  <c:v>187</c:v>
                </c:pt>
                <c:pt idx="4">
                  <c:v>171</c:v>
                </c:pt>
                <c:pt idx="5">
                  <c:v>126</c:v>
                </c:pt>
                <c:pt idx="6">
                  <c:v>190</c:v>
                </c:pt>
                <c:pt idx="7">
                  <c:v>187</c:v>
                </c:pt>
                <c:pt idx="8">
                  <c:v>385</c:v>
                </c:pt>
                <c:pt idx="9">
                  <c:v>137</c:v>
                </c:pt>
                <c:pt idx="10">
                  <c:v>141</c:v>
                </c:pt>
                <c:pt idx="11">
                  <c:v>229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326</c:v>
                </c:pt>
                <c:pt idx="1">
                  <c:v>295</c:v>
                </c:pt>
                <c:pt idx="2">
                  <c:v>629</c:v>
                </c:pt>
                <c:pt idx="3">
                  <c:v>236</c:v>
                </c:pt>
                <c:pt idx="4">
                  <c:v>164</c:v>
                </c:pt>
                <c:pt idx="5">
                  <c:v>274</c:v>
                </c:pt>
                <c:pt idx="6">
                  <c:v>232</c:v>
                </c:pt>
                <c:pt idx="7">
                  <c:v>461</c:v>
                </c:pt>
                <c:pt idx="8">
                  <c:v>213</c:v>
                </c:pt>
                <c:pt idx="9">
                  <c:v>358</c:v>
                </c:pt>
                <c:pt idx="10">
                  <c:v>368</c:v>
                </c:pt>
                <c:pt idx="11">
                  <c:v>232</c:v>
                </c:pt>
              </c:numCache>
            </c:numRef>
          </c:val>
        </c:ser>
        <c:marker val="1"/>
        <c:axId val="127113472"/>
        <c:axId val="127123456"/>
      </c:lineChart>
      <c:catAx>
        <c:axId val="12711347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7123456"/>
        <c:crosses val="autoZero"/>
        <c:auto val="1"/>
        <c:lblAlgn val="ctr"/>
        <c:lblOffset val="100"/>
      </c:catAx>
      <c:valAx>
        <c:axId val="12712345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7113472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18922817574632445"/>
          <c:y val="0.85056911988823958"/>
          <c:w val="0.63896416741945194"/>
          <c:h val="0.14943088011176028"/>
        </c:manualLayout>
      </c:layout>
    </c:legend>
    <c:plotVisOnly val="1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441960</xdr:colOff>
      <xdr:row>10</xdr:row>
      <xdr:rowOff>152400</xdr:rowOff>
    </xdr:from>
    <xdr:to>
      <xdr:col>16</xdr:col>
      <xdr:colOff>182880</xdr:colOff>
      <xdr:row>31</xdr:row>
      <xdr:rowOff>91440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/>
      <sheetData sheetId="3"/>
      <sheetData sheetId="4"/>
      <sheetData sheetId="5"/>
      <sheetData sheetId="6">
        <row r="22">
          <cell r="F22">
            <v>11163.056133056132</v>
          </cell>
          <cell r="G22">
            <v>9486.0083160083159</v>
          </cell>
          <cell r="H22">
            <v>11211.538461538461</v>
          </cell>
          <cell r="I22">
            <v>9373.6174636174637</v>
          </cell>
          <cell r="J22">
            <v>12652.785862785862</v>
          </cell>
          <cell r="K22">
            <v>10888.69022869023</v>
          </cell>
          <cell r="L22">
            <v>11479.293139293139</v>
          </cell>
          <cell r="M22">
            <v>15199.20997920998</v>
          </cell>
          <cell r="N22">
            <v>11523.367983367983</v>
          </cell>
          <cell r="O22">
            <v>11626.943866943868</v>
          </cell>
          <cell r="P22">
            <v>9646.8814968814968</v>
          </cell>
          <cell r="Q22">
            <v>12226.361746361747</v>
          </cell>
        </row>
      </sheetData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49">
          <cell r="E49">
            <v>270.47619047619048</v>
          </cell>
          <cell r="F49">
            <v>156.1904761904762</v>
          </cell>
          <cell r="G49">
            <v>152.38095238095238</v>
          </cell>
          <cell r="H49">
            <v>240</v>
          </cell>
          <cell r="I49">
            <v>306.66666666666669</v>
          </cell>
          <cell r="J49">
            <v>285.71428571428572</v>
          </cell>
          <cell r="K49">
            <v>278.09523809523807</v>
          </cell>
          <cell r="L49">
            <v>516.19047619047615</v>
          </cell>
          <cell r="M49">
            <v>91.428571428571431</v>
          </cell>
          <cell r="N49">
            <v>405.71428571428572</v>
          </cell>
          <cell r="O49">
            <v>415.23809523809518</v>
          </cell>
          <cell r="P49">
            <v>175.23809523809524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/>
      <sheetData sheetId="5"/>
      <sheetData sheetId="6">
        <row r="22">
          <cell r="F22">
            <v>11988.484474604154</v>
          </cell>
          <cell r="G22">
            <v>9017.5200493522516</v>
          </cell>
          <cell r="H22">
            <v>10249.064363561587</v>
          </cell>
          <cell r="I22">
            <v>10385.297141682089</v>
          </cell>
          <cell r="J22">
            <v>11177.626979230927</v>
          </cell>
          <cell r="K22">
            <v>13123.031050791693</v>
          </cell>
          <cell r="L22">
            <v>12165.042155048324</v>
          </cell>
          <cell r="M22">
            <v>15598.108163684969</v>
          </cell>
          <cell r="N22">
            <v>11466.440468846391</v>
          </cell>
          <cell r="O22">
            <v>12115.998354924943</v>
          </cell>
          <cell r="P22">
            <v>11674.604153814518</v>
          </cell>
          <cell r="Q22">
            <v>13048.920419494139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/>
      <sheetData sheetId="5"/>
      <sheetData sheetId="6">
        <row r="22">
          <cell r="F22">
            <v>9142.6562783112877</v>
          </cell>
          <cell r="G22">
            <v>7831.5854321435045</v>
          </cell>
          <cell r="H22">
            <v>10131.918825874252</v>
          </cell>
          <cell r="I22">
            <v>9450.7120855227404</v>
          </cell>
          <cell r="J22">
            <v>9435.1259286102559</v>
          </cell>
          <cell r="K22">
            <v>7985.6133357492299</v>
          </cell>
          <cell r="L22">
            <v>10349.208189889472</v>
          </cell>
          <cell r="M22">
            <v>10764.533429969197</v>
          </cell>
          <cell r="N22">
            <v>9750.5163978981691</v>
          </cell>
          <cell r="O22">
            <v>9817.4451893458954</v>
          </cell>
          <cell r="P22">
            <v>9653.3321253850336</v>
          </cell>
          <cell r="Q22">
            <v>9227.0048921906146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/>
      <sheetData sheetId="13">
        <row r="56">
          <cell r="C56">
            <v>289.59132987130278</v>
          </cell>
          <cell r="D56">
            <v>110.09257168661097</v>
          </cell>
          <cell r="E56">
            <v>163.94219914201852</v>
          </cell>
          <cell r="F56">
            <v>186.67870851207948</v>
          </cell>
          <cell r="G56">
            <v>268.05147888913973</v>
          </cell>
          <cell r="H56">
            <v>215.39850982163014</v>
          </cell>
          <cell r="I56">
            <v>260.87152856175209</v>
          </cell>
          <cell r="J56">
            <v>364.98080830887335</v>
          </cell>
          <cell r="K56">
            <v>208.2185594942425</v>
          </cell>
          <cell r="L56">
            <v>210.61187627003838</v>
          </cell>
          <cell r="M56">
            <v>168.72883269361031</v>
          </cell>
          <cell r="N56">
            <v>154.36893203883494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6">
          <cell r="C56">
            <v>129.15374390784226</v>
          </cell>
          <cell r="D56">
            <v>125.63136907399202</v>
          </cell>
          <cell r="E56">
            <v>126.80549401860878</v>
          </cell>
          <cell r="F56">
            <v>157.33274257864423</v>
          </cell>
          <cell r="G56">
            <v>198.4271156402304</v>
          </cell>
          <cell r="H56">
            <v>106.84536996012406</v>
          </cell>
          <cell r="I56">
            <v>135.02436863092601</v>
          </cell>
          <cell r="J56">
            <v>207.82011519716437</v>
          </cell>
          <cell r="K56">
            <v>205.4718653079309</v>
          </cell>
          <cell r="L56">
            <v>97.452370403190073</v>
          </cell>
          <cell r="M56">
            <v>228.95436420026584</v>
          </cell>
          <cell r="N56">
            <v>122.10899424014178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6">
          <cell r="C56">
            <v>157.42718446601944</v>
          </cell>
          <cell r="D56">
            <v>110.53398058252426</v>
          </cell>
          <cell r="E56">
            <v>389.66019417475729</v>
          </cell>
          <cell r="F56">
            <v>64.757281553398059</v>
          </cell>
          <cell r="G56">
            <v>135.09708737864077</v>
          </cell>
          <cell r="H56">
            <v>88.203883495145632</v>
          </cell>
          <cell r="I56">
            <v>163.00970873786409</v>
          </cell>
          <cell r="J56">
            <v>225.53398058252426</v>
          </cell>
          <cell r="K56">
            <v>107.18446601941748</v>
          </cell>
          <cell r="L56">
            <v>355.04854368932041</v>
          </cell>
          <cell r="M56">
            <v>238.93203883495144</v>
          </cell>
          <cell r="N56">
            <v>118.34951456310679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5">
          <cell r="C55">
            <v>159.28059794456556</v>
          </cell>
          <cell r="D55">
            <v>260.79103083151665</v>
          </cell>
          <cell r="E55">
            <v>0</v>
          </cell>
          <cell r="F55">
            <v>326.81407661164747</v>
          </cell>
          <cell r="G55">
            <v>0</v>
          </cell>
          <cell r="H55">
            <v>308.65773902211146</v>
          </cell>
          <cell r="I55">
            <v>0</v>
          </cell>
          <cell r="J55">
            <v>0</v>
          </cell>
          <cell r="K55">
            <v>0</v>
          </cell>
          <cell r="L55">
            <v>276.47150420429773</v>
          </cell>
          <cell r="M55">
            <v>0</v>
          </cell>
          <cell r="N55">
            <v>172.48520710059171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5">
          <cell r="C55">
            <v>106.4387551739997</v>
          </cell>
          <cell r="D55">
            <v>315.25371761459451</v>
          </cell>
          <cell r="E55">
            <v>290.87843017016712</v>
          </cell>
          <cell r="F55">
            <v>0</v>
          </cell>
          <cell r="G55">
            <v>226.69017323317493</v>
          </cell>
          <cell r="H55">
            <v>0</v>
          </cell>
          <cell r="I55">
            <v>0</v>
          </cell>
          <cell r="J55">
            <v>0</v>
          </cell>
          <cell r="K55">
            <v>204.75241453319026</v>
          </cell>
          <cell r="L55">
            <v>342.87904338494559</v>
          </cell>
          <cell r="M55">
            <v>200.6898666257857</v>
          </cell>
          <cell r="N55">
            <v>0</v>
          </cell>
        </row>
      </sheetData>
      <sheetData sheetId="1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5">
          <cell r="C55">
            <v>0</v>
          </cell>
          <cell r="D55">
            <v>0</v>
          </cell>
          <cell r="E55">
            <v>183.30507168182521</v>
          </cell>
          <cell r="F55">
            <v>0</v>
          </cell>
          <cell r="G55">
            <v>0</v>
          </cell>
          <cell r="H55">
            <v>202.8056112224449</v>
          </cell>
          <cell r="I55">
            <v>0</v>
          </cell>
          <cell r="J55">
            <v>0</v>
          </cell>
          <cell r="K55">
            <v>216.06597811006631</v>
          </cell>
          <cell r="L55">
            <v>320.58887004778791</v>
          </cell>
          <cell r="M55">
            <v>124.8034530599661</v>
          </cell>
          <cell r="N55">
            <v>273.7875751503006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topLeftCell="A4" workbookViewId="0">
      <selection activeCell="L8" sqref="L8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81" t="s">
        <v>18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4" t="s">
        <v>1</v>
      </c>
      <c r="C5" s="83" t="s">
        <v>16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6" t="s">
        <v>17</v>
      </c>
      <c r="P5" s="79" t="s">
        <v>0</v>
      </c>
      <c r="Q5" s="79" t="s">
        <v>19</v>
      </c>
    </row>
    <row r="6" spans="1:17" s="5" customFormat="1" ht="17.100000000000001" customHeight="1" thickBot="1">
      <c r="A6" s="1"/>
      <c r="B6" s="85"/>
      <c r="C6" s="30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1" t="s">
        <v>13</v>
      </c>
      <c r="O6" s="87"/>
      <c r="P6" s="80"/>
      <c r="Q6" s="80"/>
    </row>
    <row r="7" spans="1:17" s="5" customFormat="1" ht="16.8" customHeight="1">
      <c r="A7" s="17">
        <v>2017</v>
      </c>
      <c r="B7" s="25">
        <v>265</v>
      </c>
      <c r="C7" s="73">
        <f>[1]RONDA!F22</f>
        <v>11163.056133056132</v>
      </c>
      <c r="D7" s="16">
        <f>[1]RONDA!G22</f>
        <v>9486.0083160083159</v>
      </c>
      <c r="E7" s="16">
        <f>[1]RONDA!H22</f>
        <v>11211.538461538461</v>
      </c>
      <c r="F7" s="16">
        <f>[1]RONDA!I22</f>
        <v>9373.6174636174637</v>
      </c>
      <c r="G7" s="16">
        <f>[1]RONDA!J22</f>
        <v>12652.785862785862</v>
      </c>
      <c r="H7" s="16">
        <f>[1]RONDA!K22</f>
        <v>10888.69022869023</v>
      </c>
      <c r="I7" s="16">
        <f>[1]RONDA!L22</f>
        <v>11479.293139293139</v>
      </c>
      <c r="J7" s="16">
        <f>[1]RONDA!M22</f>
        <v>15199.20997920998</v>
      </c>
      <c r="K7" s="16">
        <f>[1]RONDA!N22</f>
        <v>11523.367983367983</v>
      </c>
      <c r="L7" s="16">
        <f>[1]RONDA!O22</f>
        <v>11626.943866943868</v>
      </c>
      <c r="M7" s="16">
        <f>[1]RONDA!P22</f>
        <v>9646.8814968814968</v>
      </c>
      <c r="N7" s="16">
        <f>[1]RONDA!Q22</f>
        <v>12226.361746361747</v>
      </c>
      <c r="O7" s="43">
        <f>SUM(C7:N7)</f>
        <v>136477.75467775468</v>
      </c>
      <c r="P7" s="44">
        <f>O7/B7</f>
        <v>515.01039501039497</v>
      </c>
      <c r="Q7" s="45">
        <f>P7/1000</f>
        <v>0.51501039501039503</v>
      </c>
    </row>
    <row r="8" spans="1:17" s="5" customFormat="1" ht="16.8" customHeight="1">
      <c r="A8" s="70">
        <v>2016</v>
      </c>
      <c r="B8" s="71">
        <v>265</v>
      </c>
      <c r="C8" s="15">
        <f>[2]RONDA!F22</f>
        <v>11988.484474604154</v>
      </c>
      <c r="D8" s="72">
        <f>[2]RONDA!G22</f>
        <v>9017.5200493522516</v>
      </c>
      <c r="E8" s="72">
        <f>[2]RONDA!H22</f>
        <v>10249.064363561587</v>
      </c>
      <c r="F8" s="72">
        <f>[2]RONDA!I22</f>
        <v>10385.297141682089</v>
      </c>
      <c r="G8" s="72">
        <f>[2]RONDA!J22</f>
        <v>11177.626979230927</v>
      </c>
      <c r="H8" s="72">
        <f>[2]RONDA!K22</f>
        <v>13123.031050791693</v>
      </c>
      <c r="I8" s="72">
        <f>[2]RONDA!L22</f>
        <v>12165.042155048324</v>
      </c>
      <c r="J8" s="72">
        <f>[2]RONDA!M22</f>
        <v>15598.108163684969</v>
      </c>
      <c r="K8" s="72">
        <f>[2]RONDA!N22</f>
        <v>11466.440468846391</v>
      </c>
      <c r="L8" s="72">
        <f>[2]RONDA!O22</f>
        <v>12115.998354924943</v>
      </c>
      <c r="M8" s="72">
        <f>[2]RONDA!P22</f>
        <v>11674.604153814518</v>
      </c>
      <c r="N8" s="15">
        <f>[2]RONDA!Q22</f>
        <v>13048.920419494139</v>
      </c>
      <c r="O8" s="43">
        <f>SUM(C8:N8)</f>
        <v>142010.13777503598</v>
      </c>
      <c r="P8" s="44">
        <f>O8/B8</f>
        <v>535.88731235862633</v>
      </c>
      <c r="Q8" s="45">
        <f>P8/1000</f>
        <v>0.5358873123586263</v>
      </c>
    </row>
    <row r="9" spans="1:17" s="6" customFormat="1" ht="16.8" customHeight="1" thickBot="1">
      <c r="A9" s="18">
        <v>2015</v>
      </c>
      <c r="B9" s="26">
        <v>253</v>
      </c>
      <c r="C9" s="29">
        <f>[3]RONDA!F22</f>
        <v>9142.6562783112877</v>
      </c>
      <c r="D9" s="19">
        <f>[3]RONDA!G22</f>
        <v>7831.5854321435045</v>
      </c>
      <c r="E9" s="19">
        <f>[3]RONDA!H22</f>
        <v>10131.918825874252</v>
      </c>
      <c r="F9" s="19">
        <f>[3]RONDA!I22</f>
        <v>9450.7120855227404</v>
      </c>
      <c r="G9" s="19">
        <f>[3]RONDA!J22</f>
        <v>9435.1259286102559</v>
      </c>
      <c r="H9" s="19">
        <f>[3]RONDA!K22</f>
        <v>7985.6133357492299</v>
      </c>
      <c r="I9" s="19">
        <f>[3]RONDA!L22</f>
        <v>10349.208189889472</v>
      </c>
      <c r="J9" s="19">
        <f>[3]RONDA!M22</f>
        <v>10764.533429969197</v>
      </c>
      <c r="K9" s="19">
        <f>[3]RONDA!N22</f>
        <v>9750.5163978981691</v>
      </c>
      <c r="L9" s="19">
        <f>[3]RONDA!O22</f>
        <v>9817.4451893458954</v>
      </c>
      <c r="M9" s="19">
        <f>[3]RONDA!P22</f>
        <v>9653.3321253850336</v>
      </c>
      <c r="N9" s="29">
        <f>[3]RONDA!Q22</f>
        <v>9227.0048921906146</v>
      </c>
      <c r="O9" s="40">
        <f>SUM(C9:N9)</f>
        <v>113539.65211088966</v>
      </c>
      <c r="P9" s="41">
        <f>O9/B9</f>
        <v>448.77332850154016</v>
      </c>
      <c r="Q9" s="42">
        <f>P9/1000</f>
        <v>0.44877332850154017</v>
      </c>
    </row>
    <row r="23" ht="15.75" customHeight="1"/>
    <row r="33" spans="2:13">
      <c r="B33" s="82" t="s">
        <v>14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topLeftCell="A4" workbookViewId="0">
      <selection activeCell="H7" sqref="H7:N7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81" t="s">
        <v>20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7" ht="17.25" customHeight="1"/>
    <row r="4" spans="1:17" ht="17.25" customHeight="1" thickBot="1"/>
    <row r="5" spans="1:17" ht="16.5" customHeight="1">
      <c r="A5" s="74"/>
      <c r="B5" s="90" t="s">
        <v>1</v>
      </c>
      <c r="C5" s="83" t="s">
        <v>16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92"/>
      <c r="O5" s="93" t="s">
        <v>17</v>
      </c>
      <c r="P5" s="88" t="s">
        <v>0</v>
      </c>
      <c r="Q5" s="88" t="s">
        <v>19</v>
      </c>
    </row>
    <row r="6" spans="1:17" ht="17.100000000000001" customHeight="1" thickBot="1">
      <c r="A6" s="74"/>
      <c r="B6" s="91"/>
      <c r="C6" s="28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75" t="s">
        <v>13</v>
      </c>
      <c r="O6" s="94"/>
      <c r="P6" s="89"/>
      <c r="Q6" s="89"/>
    </row>
    <row r="7" spans="1:17" s="13" customFormat="1" ht="16.8" customHeight="1">
      <c r="A7" s="17">
        <v>2017</v>
      </c>
      <c r="B7" s="25">
        <v>265</v>
      </c>
      <c r="C7" s="73">
        <f>'[4]Por Municipio - 2017'!C56</f>
        <v>289.59132987130278</v>
      </c>
      <c r="D7" s="16">
        <f>'[4]Por Municipio - 2017'!D56</f>
        <v>110.09257168661097</v>
      </c>
      <c r="E7" s="16">
        <f>'[4]Por Municipio - 2017'!E56</f>
        <v>163.94219914201852</v>
      </c>
      <c r="F7" s="16">
        <f>'[4]Por Municipio - 2017'!F56</f>
        <v>186.67870851207948</v>
      </c>
      <c r="G7" s="16">
        <f>'[4]Por Municipio - 2017'!G56</f>
        <v>268.05147888913973</v>
      </c>
      <c r="H7" s="16">
        <f>'[4]Por Municipio - 2017'!H56</f>
        <v>215.39850982163014</v>
      </c>
      <c r="I7" s="16">
        <f>'[4]Por Municipio - 2017'!I56</f>
        <v>260.87152856175209</v>
      </c>
      <c r="J7" s="16">
        <f>'[4]Por Municipio - 2017'!J56</f>
        <v>364.98080830887335</v>
      </c>
      <c r="K7" s="16">
        <f>'[4]Por Municipio - 2017'!K56</f>
        <v>208.2185594942425</v>
      </c>
      <c r="L7" s="16">
        <f>'[4]Por Municipio - 2017'!L56</f>
        <v>210.61187627003838</v>
      </c>
      <c r="M7" s="16">
        <f>'[4]Por Municipio - 2017'!M56</f>
        <v>168.72883269361031</v>
      </c>
      <c r="N7" s="16">
        <f>'[4]Por Municipio - 2017'!N56</f>
        <v>154.36893203883494</v>
      </c>
      <c r="O7" s="43">
        <f>SUM(C7:N7)</f>
        <v>2601.5353352901334</v>
      </c>
      <c r="P7" s="46">
        <f>O7/B7</f>
        <v>9.8171144727929569</v>
      </c>
      <c r="Q7" s="47">
        <f>P7/1000</f>
        <v>9.8171144727929576E-3</v>
      </c>
    </row>
    <row r="8" spans="1:17" s="13" customFormat="1" ht="16.8" customHeight="1">
      <c r="A8" s="70">
        <v>2016</v>
      </c>
      <c r="B8" s="71">
        <v>265</v>
      </c>
      <c r="C8" s="15">
        <f>'[5]Por Municipio - 2016'!C56</f>
        <v>129.15374390784226</v>
      </c>
      <c r="D8" s="72">
        <f>'[5]Por Municipio - 2016'!D56</f>
        <v>125.63136907399202</v>
      </c>
      <c r="E8" s="72">
        <f>'[5]Por Municipio - 2016'!E56</f>
        <v>126.80549401860878</v>
      </c>
      <c r="F8" s="72">
        <f>'[5]Por Municipio - 2016'!F56</f>
        <v>157.33274257864423</v>
      </c>
      <c r="G8" s="72">
        <f>'[5]Por Municipio - 2016'!G56</f>
        <v>198.4271156402304</v>
      </c>
      <c r="H8" s="72">
        <f>'[5]Por Municipio - 2016'!H56</f>
        <v>106.84536996012406</v>
      </c>
      <c r="I8" s="72">
        <f>'[5]Por Municipio - 2016'!I56</f>
        <v>135.02436863092601</v>
      </c>
      <c r="J8" s="72">
        <f>'[5]Por Municipio - 2016'!J56</f>
        <v>207.82011519716437</v>
      </c>
      <c r="K8" s="72">
        <f>'[5]Por Municipio - 2016'!K56</f>
        <v>205.4718653079309</v>
      </c>
      <c r="L8" s="72">
        <f>'[5]Por Municipio - 2016'!L56</f>
        <v>97.452370403190073</v>
      </c>
      <c r="M8" s="72">
        <f>'[5]Por Municipio - 2016'!M56</f>
        <v>228.95436420026584</v>
      </c>
      <c r="N8" s="15">
        <f>'[5]Por Municipio - 2016'!N56</f>
        <v>122.10899424014178</v>
      </c>
      <c r="O8" s="43">
        <f>SUM(C8:N8)</f>
        <v>1841.0279131590607</v>
      </c>
      <c r="P8" s="46">
        <f>O8/B8</f>
        <v>6.947275143996456</v>
      </c>
      <c r="Q8" s="47">
        <f>P8/1000</f>
        <v>6.9472751439964555E-3</v>
      </c>
    </row>
    <row r="9" spans="1:17" s="7" customFormat="1" ht="16.8" customHeight="1" thickBot="1">
      <c r="A9" s="18">
        <v>2015</v>
      </c>
      <c r="B9" s="26">
        <v>253</v>
      </c>
      <c r="C9" s="29">
        <f>'[6]Por Municipio - 2015'!C56</f>
        <v>157.42718446601944</v>
      </c>
      <c r="D9" s="19">
        <f>'[6]Por Municipio - 2015'!D56</f>
        <v>110.53398058252426</v>
      </c>
      <c r="E9" s="19">
        <f>'[6]Por Municipio - 2015'!E56</f>
        <v>389.66019417475729</v>
      </c>
      <c r="F9" s="19">
        <f>'[6]Por Municipio - 2015'!F56</f>
        <v>64.757281553398059</v>
      </c>
      <c r="G9" s="19">
        <f>'[6]Por Municipio - 2015'!G56</f>
        <v>135.09708737864077</v>
      </c>
      <c r="H9" s="19">
        <f>'[6]Por Municipio - 2015'!H56</f>
        <v>88.203883495145632</v>
      </c>
      <c r="I9" s="19">
        <f>'[6]Por Municipio - 2015'!I56</f>
        <v>163.00970873786409</v>
      </c>
      <c r="J9" s="19">
        <f>'[6]Por Municipio - 2015'!J56</f>
        <v>225.53398058252426</v>
      </c>
      <c r="K9" s="19">
        <f>'[6]Por Municipio - 2015'!K56</f>
        <v>107.18446601941748</v>
      </c>
      <c r="L9" s="19">
        <f>'[6]Por Municipio - 2015'!L56</f>
        <v>355.04854368932041</v>
      </c>
      <c r="M9" s="19">
        <f>'[6]Por Municipio - 2015'!M56</f>
        <v>238.93203883495144</v>
      </c>
      <c r="N9" s="29">
        <f>'[6]Por Municipio - 2015'!N56</f>
        <v>118.34951456310679</v>
      </c>
      <c r="O9" s="40">
        <f>SUM(C9:N9)</f>
        <v>2153.7378640776697</v>
      </c>
      <c r="P9" s="48">
        <f>O9/B9</f>
        <v>8.5127978817299201</v>
      </c>
      <c r="Q9" s="49">
        <f>P9/1000</f>
        <v>8.5127978817299207E-3</v>
      </c>
    </row>
    <row r="32" spans="2:14">
      <c r="B32" s="82" t="s">
        <v>15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F7" sqref="F7:N7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81" t="s">
        <v>21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4" spans="1:17" ht="15" thickBot="1"/>
    <row r="5" spans="1:17" ht="16.5" customHeight="1">
      <c r="A5" s="5"/>
      <c r="B5" s="97" t="s">
        <v>1</v>
      </c>
      <c r="C5" s="83" t="s">
        <v>16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99" t="s">
        <v>17</v>
      </c>
      <c r="P5" s="95" t="s">
        <v>0</v>
      </c>
      <c r="Q5" s="95" t="s">
        <v>19</v>
      </c>
    </row>
    <row r="6" spans="1:17" ht="17.100000000000001" customHeight="1" thickBot="1">
      <c r="A6" s="5"/>
      <c r="B6" s="98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7" t="s">
        <v>13</v>
      </c>
      <c r="O6" s="100"/>
      <c r="P6" s="96"/>
      <c r="Q6" s="96"/>
    </row>
    <row r="7" spans="1:17" s="13" customFormat="1" ht="16.8" customHeight="1">
      <c r="A7" s="17">
        <v>2017</v>
      </c>
      <c r="B7" s="25">
        <v>265</v>
      </c>
      <c r="C7" s="73">
        <f>'[7]VIDRIO POR MUNICIPIOS'!C55</f>
        <v>159.28059794456556</v>
      </c>
      <c r="D7" s="16">
        <f>'[7]VIDRIO POR MUNICIPIOS'!D55</f>
        <v>260.79103083151665</v>
      </c>
      <c r="E7" s="16">
        <f>'[7]VIDRIO POR MUNICIPIOS'!E55</f>
        <v>0</v>
      </c>
      <c r="F7" s="16">
        <f>'[7]VIDRIO POR MUNICIPIOS'!F55</f>
        <v>326.81407661164747</v>
      </c>
      <c r="G7" s="16">
        <f>'[7]VIDRIO POR MUNICIPIOS'!G55</f>
        <v>0</v>
      </c>
      <c r="H7" s="16">
        <f>'[7]VIDRIO POR MUNICIPIOS'!H55</f>
        <v>308.65773902211146</v>
      </c>
      <c r="I7" s="16">
        <f>'[7]VIDRIO POR MUNICIPIOS'!I55</f>
        <v>0</v>
      </c>
      <c r="J7" s="16">
        <f>'[7]VIDRIO POR MUNICIPIOS'!J55</f>
        <v>0</v>
      </c>
      <c r="K7" s="16">
        <f>'[7]VIDRIO POR MUNICIPIOS'!K55</f>
        <v>0</v>
      </c>
      <c r="L7" s="16">
        <f>'[7]VIDRIO POR MUNICIPIOS'!L55</f>
        <v>276.47150420429773</v>
      </c>
      <c r="M7" s="16">
        <f>'[7]VIDRIO POR MUNICIPIOS'!M55</f>
        <v>0</v>
      </c>
      <c r="N7" s="16">
        <f>'[7]VIDRIO POR MUNICIPIOS'!N55</f>
        <v>172.48520710059171</v>
      </c>
      <c r="O7" s="65">
        <f>SUM(C7:N7)</f>
        <v>1504.5001557147307</v>
      </c>
      <c r="P7" s="50">
        <f>O7/B7</f>
        <v>5.677359078168795</v>
      </c>
      <c r="Q7" s="51">
        <f>P7/1000</f>
        <v>5.6773590781687951E-3</v>
      </c>
    </row>
    <row r="8" spans="1:17" s="13" customFormat="1" ht="16.8" customHeight="1">
      <c r="A8" s="70">
        <v>2016</v>
      </c>
      <c r="B8" s="71">
        <v>265</v>
      </c>
      <c r="C8" s="15">
        <f>'[8]VIDRIO POR MUNICIPIOS'!C55</f>
        <v>106.4387551739997</v>
      </c>
      <c r="D8" s="72">
        <f>'[8]VIDRIO POR MUNICIPIOS'!D55</f>
        <v>315.25371761459451</v>
      </c>
      <c r="E8" s="72">
        <f>'[8]VIDRIO POR MUNICIPIOS'!E55</f>
        <v>290.87843017016712</v>
      </c>
      <c r="F8" s="72">
        <f>'[8]VIDRIO POR MUNICIPIOS'!F55</f>
        <v>0</v>
      </c>
      <c r="G8" s="72">
        <f>'[8]VIDRIO POR MUNICIPIOS'!G55</f>
        <v>226.69017323317493</v>
      </c>
      <c r="H8" s="72">
        <f>'[8]VIDRIO POR MUNICIPIOS'!H55</f>
        <v>0</v>
      </c>
      <c r="I8" s="72">
        <f>'[8]VIDRIO POR MUNICIPIOS'!I55</f>
        <v>0</v>
      </c>
      <c r="J8" s="72">
        <f>'[8]VIDRIO POR MUNICIPIOS'!J55</f>
        <v>0</v>
      </c>
      <c r="K8" s="72">
        <f>'[8]VIDRIO POR MUNICIPIOS'!K55</f>
        <v>204.75241453319026</v>
      </c>
      <c r="L8" s="72">
        <f>'[8]VIDRIO POR MUNICIPIOS'!L55</f>
        <v>342.87904338494559</v>
      </c>
      <c r="M8" s="72">
        <f>'[8]VIDRIO POR MUNICIPIOS'!M55</f>
        <v>200.6898666257857</v>
      </c>
      <c r="N8" s="76">
        <f>'[8]VIDRIO POR MUNICIPIOS'!N55</f>
        <v>0</v>
      </c>
      <c r="O8" s="65">
        <f>SUM(C8:N8)</f>
        <v>1687.5824007358578</v>
      </c>
      <c r="P8" s="50">
        <f>O8/B8</f>
        <v>6.3682354744749352</v>
      </c>
      <c r="Q8" s="51">
        <f>P8/1000</f>
        <v>6.3682354744749349E-3</v>
      </c>
    </row>
    <row r="9" spans="1:17" s="4" customFormat="1" ht="16.8" customHeight="1" thickBot="1">
      <c r="A9" s="18">
        <v>2015</v>
      </c>
      <c r="B9" s="26">
        <v>253</v>
      </c>
      <c r="C9" s="23">
        <f>'[9]VIDRIO POR MUNICIPIOS'!C55</f>
        <v>0</v>
      </c>
      <c r="D9" s="67">
        <f>'[9]VIDRIO POR MUNICIPIOS'!D55</f>
        <v>0</v>
      </c>
      <c r="E9" s="67">
        <f>'[9]VIDRIO POR MUNICIPIOS'!E55</f>
        <v>183.30507168182521</v>
      </c>
      <c r="F9" s="67">
        <f>'[9]VIDRIO POR MUNICIPIOS'!F55</f>
        <v>0</v>
      </c>
      <c r="G9" s="67">
        <f>'[9]VIDRIO POR MUNICIPIOS'!G55</f>
        <v>0</v>
      </c>
      <c r="H9" s="67">
        <f>'[9]VIDRIO POR MUNICIPIOS'!H55</f>
        <v>202.8056112224449</v>
      </c>
      <c r="I9" s="67">
        <f>'[9]VIDRIO POR MUNICIPIOS'!I55</f>
        <v>0</v>
      </c>
      <c r="J9" s="67">
        <f>'[9]VIDRIO POR MUNICIPIOS'!J55</f>
        <v>0</v>
      </c>
      <c r="K9" s="67">
        <f>'[9]VIDRIO POR MUNICIPIOS'!K55</f>
        <v>216.06597811006631</v>
      </c>
      <c r="L9" s="67">
        <f>'[9]VIDRIO POR MUNICIPIOS'!L55</f>
        <v>320.58887004778791</v>
      </c>
      <c r="M9" s="67">
        <f>'[9]VIDRIO POR MUNICIPIOS'!M55</f>
        <v>124.8034530599661</v>
      </c>
      <c r="N9" s="68">
        <f>'[9]VIDRIO POR MUNICIPIOS'!N55</f>
        <v>273.7875751503006</v>
      </c>
      <c r="O9" s="66">
        <f>SUM(C9:N9)</f>
        <v>1321.3565592723912</v>
      </c>
      <c r="P9" s="52">
        <f>O9/B9</f>
        <v>5.2227531987051039</v>
      </c>
      <c r="Q9" s="53">
        <f>P9/1000</f>
        <v>5.2227531987051037E-3</v>
      </c>
    </row>
    <row r="34" spans="2:13">
      <c r="B34" s="82" t="s">
        <v>15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21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C7" sqref="C7:N7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81" t="s">
        <v>22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4" spans="1:17" ht="15" thickBot="1"/>
    <row r="5" spans="1:17" ht="16.5" customHeight="1">
      <c r="B5" s="107" t="s">
        <v>1</v>
      </c>
      <c r="C5" s="109" t="s">
        <v>16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3" t="s">
        <v>17</v>
      </c>
      <c r="P5" s="105" t="s">
        <v>0</v>
      </c>
      <c r="Q5" s="101" t="s">
        <v>19</v>
      </c>
    </row>
    <row r="6" spans="1:17" ht="17.100000000000001" customHeight="1" thickBot="1">
      <c r="B6" s="108"/>
      <c r="C6" s="35" t="s">
        <v>2</v>
      </c>
      <c r="D6" s="36" t="s">
        <v>3</v>
      </c>
      <c r="E6" s="37" t="s">
        <v>4</v>
      </c>
      <c r="F6" s="37" t="s">
        <v>5</v>
      </c>
      <c r="G6" s="37" t="s">
        <v>6</v>
      </c>
      <c r="H6" s="37" t="s">
        <v>7</v>
      </c>
      <c r="I6" s="37" t="s">
        <v>8</v>
      </c>
      <c r="J6" s="37" t="s">
        <v>9</v>
      </c>
      <c r="K6" s="37" t="s">
        <v>10</v>
      </c>
      <c r="L6" s="37" t="s">
        <v>11</v>
      </c>
      <c r="M6" s="37" t="s">
        <v>12</v>
      </c>
      <c r="N6" s="36" t="s">
        <v>13</v>
      </c>
      <c r="O6" s="104"/>
      <c r="P6" s="106"/>
      <c r="Q6" s="102"/>
    </row>
    <row r="7" spans="1:17" ht="16.8" customHeight="1">
      <c r="A7" s="33">
        <v>2017</v>
      </c>
      <c r="B7" s="78">
        <v>265</v>
      </c>
      <c r="C7" s="54">
        <f>'[10]1.2'!E$49</f>
        <v>270.47619047619048</v>
      </c>
      <c r="D7" s="54">
        <f>'[10]1.2'!F$49</f>
        <v>156.1904761904762</v>
      </c>
      <c r="E7" s="54">
        <f>'[10]1.2'!G$49</f>
        <v>152.38095238095238</v>
      </c>
      <c r="F7" s="54">
        <f>'[10]1.2'!H$49</f>
        <v>240</v>
      </c>
      <c r="G7" s="54">
        <f>'[10]1.2'!I$49</f>
        <v>306.66666666666669</v>
      </c>
      <c r="H7" s="54">
        <f>'[10]1.2'!J$49</f>
        <v>285.71428571428572</v>
      </c>
      <c r="I7" s="54">
        <f>'[10]1.2'!K$49</f>
        <v>278.09523809523807</v>
      </c>
      <c r="J7" s="54">
        <f>'[10]1.2'!L$49</f>
        <v>516.19047619047615</v>
      </c>
      <c r="K7" s="54">
        <f>'[10]1.2'!M$49</f>
        <v>91.428571428571431</v>
      </c>
      <c r="L7" s="54">
        <f>'[10]1.2'!N$49</f>
        <v>405.71428571428572</v>
      </c>
      <c r="M7" s="54">
        <f>'[10]1.2'!O$49</f>
        <v>415.23809523809518</v>
      </c>
      <c r="N7" s="54">
        <f>'[10]1.2'!P$49</f>
        <v>175.23809523809524</v>
      </c>
      <c r="O7" s="63">
        <f>SUM(C7:N7)</f>
        <v>3293.3333333333339</v>
      </c>
      <c r="P7" s="64">
        <f>O7/B7</f>
        <v>12.427672955974845</v>
      </c>
      <c r="Q7" s="57">
        <f>P7/1000</f>
        <v>1.2427672955974845E-2</v>
      </c>
    </row>
    <row r="8" spans="1:17" ht="16.8" customHeight="1">
      <c r="A8" s="77">
        <v>2016</v>
      </c>
      <c r="B8" s="69">
        <v>265</v>
      </c>
      <c r="C8" s="54">
        <v>333</v>
      </c>
      <c r="D8" s="55">
        <v>194</v>
      </c>
      <c r="E8" s="56">
        <v>217</v>
      </c>
      <c r="F8" s="56">
        <v>187</v>
      </c>
      <c r="G8" s="56">
        <v>171</v>
      </c>
      <c r="H8" s="56">
        <v>126</v>
      </c>
      <c r="I8" s="56">
        <v>190</v>
      </c>
      <c r="J8" s="56">
        <v>187</v>
      </c>
      <c r="K8" s="56">
        <v>385</v>
      </c>
      <c r="L8" s="56">
        <v>137</v>
      </c>
      <c r="M8" s="56">
        <v>141</v>
      </c>
      <c r="N8" s="55">
        <v>229</v>
      </c>
      <c r="O8" s="63">
        <f>SUM(C8:N8)</f>
        <v>2497</v>
      </c>
      <c r="P8" s="64">
        <f>O8/B8</f>
        <v>9.4226415094339622</v>
      </c>
      <c r="Q8" s="57">
        <f>P8/1000</f>
        <v>9.4226415094339627E-3</v>
      </c>
    </row>
    <row r="9" spans="1:17" s="4" customFormat="1" ht="16.8" customHeight="1" thickBot="1">
      <c r="A9" s="34">
        <v>2015</v>
      </c>
      <c r="B9" s="32">
        <v>253</v>
      </c>
      <c r="C9" s="58">
        <v>326</v>
      </c>
      <c r="D9" s="59">
        <v>295</v>
      </c>
      <c r="E9" s="60">
        <v>629</v>
      </c>
      <c r="F9" s="60">
        <v>236</v>
      </c>
      <c r="G9" s="60">
        <v>164</v>
      </c>
      <c r="H9" s="60">
        <v>274</v>
      </c>
      <c r="I9" s="60">
        <v>232</v>
      </c>
      <c r="J9" s="60">
        <v>461</v>
      </c>
      <c r="K9" s="60">
        <v>213</v>
      </c>
      <c r="L9" s="60">
        <v>358</v>
      </c>
      <c r="M9" s="60">
        <v>368</v>
      </c>
      <c r="N9" s="61">
        <v>232</v>
      </c>
      <c r="O9" s="38">
        <f>SUM(C9:N9)</f>
        <v>3788</v>
      </c>
      <c r="P9" s="62">
        <f>O9/B9</f>
        <v>14.972332015810277</v>
      </c>
      <c r="Q9" s="39">
        <f>P9/1000</f>
        <v>1.4972332015810278E-2</v>
      </c>
    </row>
    <row r="12" spans="1:17">
      <c r="H12" s="11"/>
    </row>
    <row r="33" spans="2:10">
      <c r="B33" s="82" t="s">
        <v>15</v>
      </c>
      <c r="C33" s="82"/>
      <c r="D33" s="82"/>
      <c r="E33" s="82"/>
      <c r="F33" s="82"/>
      <c r="G33" s="82"/>
      <c r="H33" s="82"/>
      <c r="I33" s="82"/>
      <c r="J33" s="82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