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K7" i="3"/>
  <c r="L7"/>
  <c r="O7" s="1"/>
  <c r="P7" s="1"/>
  <c r="Q7" s="1"/>
  <c r="M7"/>
  <c r="N7"/>
  <c r="D7" i="2"/>
  <c r="E7"/>
  <c r="O7" s="1"/>
  <c r="P7" s="1"/>
  <c r="Q7" s="1"/>
  <c r="F7"/>
  <c r="G7"/>
  <c r="H7"/>
  <c r="I7"/>
  <c r="J7"/>
  <c r="K7"/>
  <c r="L7"/>
  <c r="M7"/>
  <c r="N7"/>
  <c r="C7"/>
  <c r="L7" i="1"/>
  <c r="M7"/>
  <c r="N7"/>
  <c r="O7" i="4"/>
  <c r="P7" s="1"/>
  <c r="Q7" s="1"/>
  <c r="D7" i="3"/>
  <c r="E7"/>
  <c r="F7"/>
  <c r="G7"/>
  <c r="H7"/>
  <c r="I7"/>
  <c r="J7"/>
  <c r="C7"/>
  <c r="O7" i="1"/>
  <c r="P7" s="1"/>
  <c r="Q7" s="1"/>
  <c r="D7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<sst xmlns="http://schemas.openxmlformats.org/spreadsheetml/2006/main" count="76" uniqueCount="23">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</sst>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41500</c:v>
                </c:pt>
                <c:pt idx="1">
                  <c:v>35040</c:v>
                </c:pt>
                <c:pt idx="2">
                  <c:v>42200</c:v>
                </c:pt>
                <c:pt idx="3">
                  <c:v>48520</c:v>
                </c:pt>
                <c:pt idx="4">
                  <c:v>39360</c:v>
                </c:pt>
                <c:pt idx="5">
                  <c:v>50260</c:v>
                </c:pt>
                <c:pt idx="6">
                  <c:v>43180</c:v>
                </c:pt>
                <c:pt idx="7">
                  <c:v>44600</c:v>
                </c:pt>
                <c:pt idx="8">
                  <c:v>44100</c:v>
                </c:pt>
                <c:pt idx="9">
                  <c:v>41000</c:v>
                </c:pt>
                <c:pt idx="10">
                  <c:v>42120</c:v>
                </c:pt>
                <c:pt idx="11">
                  <c:v>39240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54200</c:v>
                </c:pt>
                <c:pt idx="1">
                  <c:v>47200</c:v>
                </c:pt>
                <c:pt idx="2">
                  <c:v>48860</c:v>
                </c:pt>
                <c:pt idx="3">
                  <c:v>57420</c:v>
                </c:pt>
                <c:pt idx="4">
                  <c:v>54140</c:v>
                </c:pt>
                <c:pt idx="5">
                  <c:v>46320</c:v>
                </c:pt>
                <c:pt idx="6">
                  <c:v>55940</c:v>
                </c:pt>
                <c:pt idx="7">
                  <c:v>62300</c:v>
                </c:pt>
                <c:pt idx="8">
                  <c:v>60560</c:v>
                </c:pt>
                <c:pt idx="9">
                  <c:v>56420</c:v>
                </c:pt>
                <c:pt idx="10">
                  <c:v>53200</c:v>
                </c:pt>
                <c:pt idx="11">
                  <c:v>51300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9740</c:v>
                </c:pt>
                <c:pt idx="1">
                  <c:v>7040</c:v>
                </c:pt>
                <c:pt idx="2">
                  <c:v>39560</c:v>
                </c:pt>
                <c:pt idx="3">
                  <c:v>45639.105175292156</c:v>
                </c:pt>
                <c:pt idx="4">
                  <c:v>48133.202003338898</c:v>
                </c:pt>
                <c:pt idx="5">
                  <c:v>48744.781302170282</c:v>
                </c:pt>
                <c:pt idx="6">
                  <c:v>52853.829716193657</c:v>
                </c:pt>
                <c:pt idx="7">
                  <c:v>54220.327212020034</c:v>
                </c:pt>
                <c:pt idx="8">
                  <c:v>46317.575959933223</c:v>
                </c:pt>
                <c:pt idx="9">
                  <c:v>51210.210350584304</c:v>
                </c:pt>
                <c:pt idx="10">
                  <c:v>44511.505843071784</c:v>
                </c:pt>
                <c:pt idx="11">
                  <c:v>39867.32554257095</c:v>
                </c:pt>
              </c:numCache>
            </c:numRef>
          </c:val>
        </c:ser>
        <c:marker val="1"/>
        <c:axId val="73866240"/>
        <c:axId val="76354688"/>
      </c:lineChart>
      <c:catAx>
        <c:axId val="738662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4688"/>
        <c:crossesAt val="0"/>
        <c:auto val="1"/>
        <c:lblAlgn val="ctr"/>
        <c:lblOffset val="100"/>
      </c:catAx>
      <c:valAx>
        <c:axId val="76354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62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89857602641299"/>
          <c:y val="0.8655755378447878"/>
          <c:w val="0.58129713423831064"/>
          <c:h val="0.11075982388611159"/>
        </c:manualLayout>
      </c:layout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382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1321</c:v>
                </c:pt>
                <c:pt idx="1">
                  <c:v>980</c:v>
                </c:pt>
                <c:pt idx="2">
                  <c:v>1284</c:v>
                </c:pt>
                <c:pt idx="3">
                  <c:v>1193</c:v>
                </c:pt>
                <c:pt idx="4">
                  <c:v>2290</c:v>
                </c:pt>
                <c:pt idx="5">
                  <c:v>898</c:v>
                </c:pt>
                <c:pt idx="6">
                  <c:v>1275</c:v>
                </c:pt>
                <c:pt idx="7">
                  <c:v>1259</c:v>
                </c:pt>
                <c:pt idx="8">
                  <c:v>745</c:v>
                </c:pt>
                <c:pt idx="9">
                  <c:v>1221</c:v>
                </c:pt>
                <c:pt idx="10">
                  <c:v>961</c:v>
                </c:pt>
                <c:pt idx="11">
                  <c:v>1497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1352</c:v>
                </c:pt>
                <c:pt idx="1">
                  <c:v>1099</c:v>
                </c:pt>
                <c:pt idx="2">
                  <c:v>1652</c:v>
                </c:pt>
                <c:pt idx="3">
                  <c:v>1148</c:v>
                </c:pt>
                <c:pt idx="4">
                  <c:v>1448</c:v>
                </c:pt>
                <c:pt idx="5">
                  <c:v>1368</c:v>
                </c:pt>
                <c:pt idx="6">
                  <c:v>1373</c:v>
                </c:pt>
                <c:pt idx="7">
                  <c:v>906</c:v>
                </c:pt>
                <c:pt idx="8">
                  <c:v>1185</c:v>
                </c:pt>
                <c:pt idx="9">
                  <c:v>1101</c:v>
                </c:pt>
                <c:pt idx="10">
                  <c:v>1317</c:v>
                </c:pt>
                <c:pt idx="11">
                  <c:v>1648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2800</c:v>
                </c:pt>
                <c:pt idx="1">
                  <c:v>823</c:v>
                </c:pt>
                <c:pt idx="2">
                  <c:v>1212</c:v>
                </c:pt>
                <c:pt idx="3">
                  <c:v>2082</c:v>
                </c:pt>
                <c:pt idx="4">
                  <c:v>1951</c:v>
                </c:pt>
                <c:pt idx="5">
                  <c:v>1853</c:v>
                </c:pt>
                <c:pt idx="6">
                  <c:v>1127</c:v>
                </c:pt>
                <c:pt idx="7">
                  <c:v>1942</c:v>
                </c:pt>
                <c:pt idx="8">
                  <c:v>2194</c:v>
                </c:pt>
                <c:pt idx="9">
                  <c:v>1814</c:v>
                </c:pt>
                <c:pt idx="10">
                  <c:v>3055</c:v>
                </c:pt>
                <c:pt idx="11">
                  <c:v>2508</c:v>
                </c:pt>
              </c:numCache>
            </c:numRef>
          </c:val>
        </c:ser>
        <c:marker val="1"/>
        <c:axId val="77927552"/>
        <c:axId val="77929472"/>
      </c:lineChart>
      <c:catAx>
        <c:axId val="779275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9472"/>
        <c:crossesAt val="0"/>
        <c:auto val="1"/>
        <c:lblAlgn val="ctr"/>
        <c:lblOffset val="100"/>
      </c:catAx>
      <c:valAx>
        <c:axId val="77929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75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088725210718526"/>
          <c:y val="0.86031763654272064"/>
          <c:w val="0.60567514677103729"/>
          <c:h val="0.12522104747752522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1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3308.6134885564397</c:v>
                </c:pt>
                <c:pt idx="1">
                  <c:v>2224.9327698809066</c:v>
                </c:pt>
                <c:pt idx="2">
                  <c:v>2153.5151747983095</c:v>
                </c:pt>
                <c:pt idx="3">
                  <c:v>786.19242471933694</c:v>
                </c:pt>
                <c:pt idx="4">
                  <c:v>1955.7433730311182</c:v>
                </c:pt>
                <c:pt idx="5">
                  <c:v>1263.5420668459471</c:v>
                </c:pt>
                <c:pt idx="6">
                  <c:v>2169.9961582789092</c:v>
                </c:pt>
                <c:pt idx="7">
                  <c:v>1236.3025915433848</c:v>
                </c:pt>
                <c:pt idx="8">
                  <c:v>0</c:v>
                </c:pt>
                <c:pt idx="9">
                  <c:v>0</c:v>
                </c:pt>
                <c:pt idx="10">
                  <c:v>2082.0975797157125</c:v>
                </c:pt>
                <c:pt idx="11">
                  <c:v>3597.5612749677102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3011.746206558314</c:v>
                </c:pt>
                <c:pt idx="1">
                  <c:v>1052.6419394944053</c:v>
                </c:pt>
                <c:pt idx="2">
                  <c:v>3199.1215764873477</c:v>
                </c:pt>
                <c:pt idx="3">
                  <c:v>3023.5355508087855</c:v>
                </c:pt>
                <c:pt idx="4">
                  <c:v>1233.5184417737257</c:v>
                </c:pt>
                <c:pt idx="5">
                  <c:v>1959.9896394529633</c:v>
                </c:pt>
                <c:pt idx="6">
                  <c:v>2266.9840075258703</c:v>
                </c:pt>
                <c:pt idx="7">
                  <c:v>2100.0564440263406</c:v>
                </c:pt>
                <c:pt idx="8">
                  <c:v>1136.1843838193793</c:v>
                </c:pt>
                <c:pt idx="9">
                  <c:v>2110.8259642521166</c:v>
                </c:pt>
                <c:pt idx="10">
                  <c:v>2024.6698024459079</c:v>
                </c:pt>
                <c:pt idx="11">
                  <c:v>708.68006630750108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1706.9899665551839</c:v>
                </c:pt>
                <c:pt idx="1">
                  <c:v>522.23065094823164</c:v>
                </c:pt>
                <c:pt idx="2">
                  <c:v>2073.913043478261</c:v>
                </c:pt>
                <c:pt idx="3">
                  <c:v>2311.8974884674526</c:v>
                </c:pt>
                <c:pt idx="4">
                  <c:v>0</c:v>
                </c:pt>
                <c:pt idx="5">
                  <c:v>1329.4314381270904</c:v>
                </c:pt>
                <c:pt idx="6">
                  <c:v>2121.7725752508359</c:v>
                </c:pt>
                <c:pt idx="7">
                  <c:v>1364.2542286007176</c:v>
                </c:pt>
                <c:pt idx="8">
                  <c:v>962.31266017426958</c:v>
                </c:pt>
                <c:pt idx="9">
                  <c:v>1050.3290620194771</c:v>
                </c:pt>
                <c:pt idx="10">
                  <c:v>1129.543823680164</c:v>
                </c:pt>
                <c:pt idx="11">
                  <c:v>2306.966803748699</c:v>
                </c:pt>
              </c:numCache>
            </c:numRef>
          </c:val>
        </c:ser>
        <c:marker val="1"/>
        <c:axId val="81511936"/>
        <c:axId val="81513472"/>
      </c:lineChart>
      <c:catAx>
        <c:axId val="815119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3472"/>
        <c:crossesAt val="0"/>
        <c:auto val="1"/>
        <c:lblAlgn val="ctr"/>
        <c:lblOffset val="100"/>
      </c:catAx>
      <c:valAx>
        <c:axId val="81513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119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118045674754234"/>
          <c:y val="0.86294165152432889"/>
          <c:w val="0.56512141280353223"/>
          <c:h val="0.130483726516434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1580</c:v>
                </c:pt>
                <c:pt idx="1">
                  <c:v>1590</c:v>
                </c:pt>
                <c:pt idx="2">
                  <c:v>2116.6666666666665</c:v>
                </c:pt>
                <c:pt idx="3">
                  <c:v>2180</c:v>
                </c:pt>
                <c:pt idx="4">
                  <c:v>2163.3333333333335</c:v>
                </c:pt>
                <c:pt idx="5">
                  <c:v>2013.3333333333333</c:v>
                </c:pt>
                <c:pt idx="6">
                  <c:v>2526.6666666666665</c:v>
                </c:pt>
                <c:pt idx="7">
                  <c:v>3316.666666666667</c:v>
                </c:pt>
                <c:pt idx="8">
                  <c:v>1890</c:v>
                </c:pt>
                <c:pt idx="9">
                  <c:v>2274.7826086956525</c:v>
                </c:pt>
                <c:pt idx="10">
                  <c:v>1742.608695652174</c:v>
                </c:pt>
                <c:pt idx="11">
                  <c:v>2160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1763</c:v>
                </c:pt>
                <c:pt idx="1">
                  <c:v>1153</c:v>
                </c:pt>
                <c:pt idx="2">
                  <c:v>1553</c:v>
                </c:pt>
                <c:pt idx="3">
                  <c:v>1520</c:v>
                </c:pt>
                <c:pt idx="4">
                  <c:v>1943</c:v>
                </c:pt>
                <c:pt idx="5">
                  <c:v>1550</c:v>
                </c:pt>
                <c:pt idx="6">
                  <c:v>2353</c:v>
                </c:pt>
                <c:pt idx="7">
                  <c:v>1897</c:v>
                </c:pt>
                <c:pt idx="8">
                  <c:v>1770</c:v>
                </c:pt>
                <c:pt idx="9">
                  <c:v>2167</c:v>
                </c:pt>
                <c:pt idx="10">
                  <c:v>2377</c:v>
                </c:pt>
                <c:pt idx="11">
                  <c:v>1940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1366</c:v>
                </c:pt>
                <c:pt idx="1">
                  <c:v>1974</c:v>
                </c:pt>
                <c:pt idx="2">
                  <c:v>1745</c:v>
                </c:pt>
                <c:pt idx="3">
                  <c:v>1827</c:v>
                </c:pt>
                <c:pt idx="4">
                  <c:v>1407</c:v>
                </c:pt>
                <c:pt idx="5">
                  <c:v>1693</c:v>
                </c:pt>
                <c:pt idx="6">
                  <c:v>1767</c:v>
                </c:pt>
                <c:pt idx="7">
                  <c:v>2020</c:v>
                </c:pt>
                <c:pt idx="8">
                  <c:v>1693</c:v>
                </c:pt>
                <c:pt idx="9">
                  <c:v>1743</c:v>
                </c:pt>
                <c:pt idx="10">
                  <c:v>1957</c:v>
                </c:pt>
                <c:pt idx="11">
                  <c:v>1503</c:v>
                </c:pt>
              </c:numCache>
            </c:numRef>
          </c:val>
        </c:ser>
        <c:marker val="1"/>
        <c:axId val="114157440"/>
        <c:axId val="116375936"/>
      </c:lineChart>
      <c:catAx>
        <c:axId val="1141574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375936"/>
        <c:crosses val="autoZero"/>
        <c:auto val="1"/>
        <c:lblAlgn val="ctr"/>
        <c:lblOffset val="100"/>
      </c:catAx>
      <c:valAx>
        <c:axId val="116375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74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0643530669783"/>
          <c:y val="0.85056911988823969"/>
          <c:w val="0.55465221318879876"/>
          <c:h val="0.14943088011176028"/>
        </c:manualLayout>
      </c:layout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1">
          <cell r="F41">
            <v>41500</v>
          </cell>
          <cell r="G41">
            <v>35040</v>
          </cell>
          <cell r="H41">
            <v>42200</v>
          </cell>
          <cell r="I41">
            <v>48520</v>
          </cell>
          <cell r="J41">
            <v>39360</v>
          </cell>
          <cell r="K41">
            <v>50260</v>
          </cell>
          <cell r="L41">
            <v>43180</v>
          </cell>
          <cell r="M41">
            <v>44600</v>
          </cell>
          <cell r="N41">
            <v>44100</v>
          </cell>
          <cell r="O41">
            <v>41000</v>
          </cell>
          <cell r="P41">
            <v>42120</v>
          </cell>
          <cell r="Q41">
            <v>39240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1">
          <cell r="F41">
            <v>54200</v>
          </cell>
          <cell r="G41">
            <v>47200</v>
          </cell>
          <cell r="H41">
            <v>48860</v>
          </cell>
          <cell r="I41">
            <v>57420</v>
          </cell>
          <cell r="J41">
            <v>54140</v>
          </cell>
          <cell r="K41">
            <v>46320</v>
          </cell>
          <cell r="L41">
            <v>55940</v>
          </cell>
          <cell r="M41">
            <v>62300</v>
          </cell>
          <cell r="N41">
            <v>60560</v>
          </cell>
          <cell r="O41">
            <v>56420</v>
          </cell>
          <cell r="P41">
            <v>53200</v>
          </cell>
          <cell r="Q41">
            <v>51300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1">
          <cell r="F41">
            <v>9740</v>
          </cell>
          <cell r="G41">
            <v>7040</v>
          </cell>
          <cell r="H41">
            <v>39560</v>
          </cell>
          <cell r="I41">
            <v>45639.105175292156</v>
          </cell>
          <cell r="J41">
            <v>48133.202003338898</v>
          </cell>
          <cell r="K41">
            <v>48744.781302170282</v>
          </cell>
          <cell r="L41">
            <v>52853.829716193657</v>
          </cell>
          <cell r="M41">
            <v>54220.327212020034</v>
          </cell>
          <cell r="N41">
            <v>46317.575959933223</v>
          </cell>
          <cell r="O41">
            <v>51210.210350584304</v>
          </cell>
          <cell r="P41">
            <v>44511.505843071784</v>
          </cell>
          <cell r="Q41">
            <v>39867.32554257095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C51">
            <v>3308.6134885564397</v>
          </cell>
          <cell r="D51">
            <v>2224.9327698809066</v>
          </cell>
          <cell r="E51">
            <v>2153.5151747983095</v>
          </cell>
          <cell r="F51">
            <v>786.19242471933694</v>
          </cell>
          <cell r="G51">
            <v>1955.7433730311182</v>
          </cell>
          <cell r="H51">
            <v>1263.5420668459471</v>
          </cell>
          <cell r="I51">
            <v>2169.9961582789092</v>
          </cell>
          <cell r="J51">
            <v>1236.3025915433848</v>
          </cell>
          <cell r="K51">
            <v>0</v>
          </cell>
          <cell r="L51">
            <v>0</v>
          </cell>
          <cell r="M51">
            <v>2082.0975797157125</v>
          </cell>
          <cell r="N51">
            <v>3597.5612749677102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C51">
            <v>3011.746206558314</v>
          </cell>
          <cell r="D51">
            <v>1052.6419394944053</v>
          </cell>
          <cell r="E51">
            <v>3199.1215764873477</v>
          </cell>
          <cell r="F51">
            <v>3023.5355508087855</v>
          </cell>
          <cell r="G51">
            <v>1233.5184417737257</v>
          </cell>
          <cell r="H51">
            <v>1959.9896394529633</v>
          </cell>
          <cell r="I51">
            <v>2266.9840075258703</v>
          </cell>
          <cell r="J51">
            <v>2100.0564440263406</v>
          </cell>
          <cell r="K51">
            <v>1136.1843838193793</v>
          </cell>
          <cell r="L51">
            <v>2110.8259642521166</v>
          </cell>
          <cell r="M51">
            <v>2024.6698024459079</v>
          </cell>
          <cell r="N51">
            <v>708.68006630750108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1">
          <cell r="C51">
            <v>1706.9899665551839</v>
          </cell>
          <cell r="D51">
            <v>522.23065094823164</v>
          </cell>
          <cell r="E51">
            <v>2073.913043478261</v>
          </cell>
          <cell r="F51">
            <v>2311.8974884674526</v>
          </cell>
          <cell r="G51">
            <v>0</v>
          </cell>
          <cell r="H51">
            <v>1329.4314381270904</v>
          </cell>
          <cell r="I51">
            <v>2121.7725752508359</v>
          </cell>
          <cell r="J51">
            <v>1364.2542286007176</v>
          </cell>
          <cell r="K51">
            <v>962.31266017426958</v>
          </cell>
          <cell r="L51">
            <v>1050.3290620194771</v>
          </cell>
          <cell r="M51">
            <v>1129.543823680164</v>
          </cell>
          <cell r="N51">
            <v>2306.966803748699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2">
          <cell r="B12">
            <v>1321</v>
          </cell>
          <cell r="C12">
            <v>980</v>
          </cell>
          <cell r="D12">
            <v>1284</v>
          </cell>
          <cell r="E12">
            <v>1193</v>
          </cell>
          <cell r="F12">
            <v>2290</v>
          </cell>
          <cell r="G12">
            <v>898</v>
          </cell>
          <cell r="H12">
            <v>1275</v>
          </cell>
          <cell r="I12">
            <v>1259</v>
          </cell>
          <cell r="J12">
            <v>745</v>
          </cell>
          <cell r="K12">
            <v>1221</v>
          </cell>
          <cell r="L12">
            <v>961</v>
          </cell>
          <cell r="M12">
            <v>1497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5">
          <cell r="E45">
            <v>1580</v>
          </cell>
          <cell r="F45">
            <v>1590</v>
          </cell>
          <cell r="G45">
            <v>2116.6666666666665</v>
          </cell>
          <cell r="H45">
            <v>2180</v>
          </cell>
          <cell r="I45">
            <v>2163.3333333333335</v>
          </cell>
          <cell r="J45">
            <v>2013.3333333333333</v>
          </cell>
          <cell r="K45">
            <v>2526.6666666666665</v>
          </cell>
          <cell r="L45">
            <v>3316.666666666667</v>
          </cell>
          <cell r="M45">
            <v>1890</v>
          </cell>
          <cell r="N45">
            <v>2274.7826086956525</v>
          </cell>
          <cell r="O45">
            <v>1742.608695652174</v>
          </cell>
          <cell r="P45">
            <v>2160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82" t="s">
        <v>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5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7" t="s">
        <v>17</v>
      </c>
      <c r="P5" s="80" t="s">
        <v>0</v>
      </c>
      <c r="Q5" s="80" t="s">
        <v>19</v>
      </c>
    </row>
    <row r="6" spans="1:17" s="5" customFormat="1" ht="17.100000000000001" customHeight="1" thickBot="1">
      <c r="A6" s="1"/>
      <c r="B6" s="86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8"/>
      <c r="P6" s="81"/>
      <c r="Q6" s="81"/>
    </row>
    <row r="7" spans="1:17" s="5" customFormat="1" ht="16.8" customHeight="1">
      <c r="A7" s="17">
        <v>2017</v>
      </c>
      <c r="B7" s="26">
        <v>1430</v>
      </c>
      <c r="C7" s="25">
        <f>[1]ANTEQUERA!F41</f>
        <v>41500</v>
      </c>
      <c r="D7" s="16">
        <f>[1]ANTEQUERA!G41</f>
        <v>35040</v>
      </c>
      <c r="E7" s="16">
        <f>[1]ANTEQUERA!H41</f>
        <v>42200</v>
      </c>
      <c r="F7" s="16">
        <f>[1]ANTEQUERA!I41</f>
        <v>48520</v>
      </c>
      <c r="G7" s="16">
        <f>[1]ANTEQUERA!J41</f>
        <v>39360</v>
      </c>
      <c r="H7" s="16">
        <f>[1]ANTEQUERA!K41</f>
        <v>50260</v>
      </c>
      <c r="I7" s="16">
        <f>[1]ANTEQUERA!L41</f>
        <v>43180</v>
      </c>
      <c r="J7" s="16">
        <f>[1]ANTEQUERA!M41</f>
        <v>44600</v>
      </c>
      <c r="K7" s="16">
        <f>[1]ANTEQUERA!N41</f>
        <v>44100</v>
      </c>
      <c r="L7" s="16">
        <f>[1]ANTEQUERA!O41</f>
        <v>41000</v>
      </c>
      <c r="M7" s="16">
        <f>[1]ANTEQUERA!P41</f>
        <v>42120</v>
      </c>
      <c r="N7" s="16">
        <f>[1]ANTEQUERA!Q41</f>
        <v>39240</v>
      </c>
      <c r="O7" s="45">
        <f>SUM(C7:N7)</f>
        <v>511120</v>
      </c>
      <c r="P7" s="46">
        <f>O7/B7</f>
        <v>357.42657342657344</v>
      </c>
      <c r="Q7" s="47">
        <f>P7/1000</f>
        <v>0.35742657342657347</v>
      </c>
    </row>
    <row r="8" spans="1:17" s="5" customFormat="1" ht="16.8" customHeight="1">
      <c r="A8" s="72">
        <v>2016</v>
      </c>
      <c r="B8" s="73">
        <v>1431</v>
      </c>
      <c r="C8" s="15">
        <f>[2]ANTEQUERA!F41</f>
        <v>54200</v>
      </c>
      <c r="D8" s="74">
        <f>[2]ANTEQUERA!G41</f>
        <v>47200</v>
      </c>
      <c r="E8" s="74">
        <f>[2]ANTEQUERA!H41</f>
        <v>48860</v>
      </c>
      <c r="F8" s="74">
        <f>[2]ANTEQUERA!I41</f>
        <v>57420</v>
      </c>
      <c r="G8" s="74">
        <f>[2]ANTEQUERA!J41</f>
        <v>54140</v>
      </c>
      <c r="H8" s="74">
        <f>[2]ANTEQUERA!K41</f>
        <v>46320</v>
      </c>
      <c r="I8" s="74">
        <f>[2]ANTEQUERA!L41</f>
        <v>55940</v>
      </c>
      <c r="J8" s="74">
        <f>[2]ANTEQUERA!M41</f>
        <v>62300</v>
      </c>
      <c r="K8" s="74">
        <f>[2]ANTEQUERA!N41</f>
        <v>60560</v>
      </c>
      <c r="L8" s="74">
        <f>[2]ANTEQUERA!O41</f>
        <v>56420</v>
      </c>
      <c r="M8" s="74">
        <f>[2]ANTEQUERA!P41</f>
        <v>53200</v>
      </c>
      <c r="N8" s="15">
        <f>[2]ANTEQUERA!Q41</f>
        <v>51300</v>
      </c>
      <c r="O8" s="45">
        <f>SUM(C8:N8)</f>
        <v>647860</v>
      </c>
      <c r="P8" s="46">
        <f>O8/B8</f>
        <v>452.73235499650593</v>
      </c>
      <c r="Q8" s="47">
        <f>P8/1000</f>
        <v>0.45273235499650594</v>
      </c>
    </row>
    <row r="9" spans="1:17" s="6" customFormat="1" ht="16.8" customHeight="1" thickBot="1">
      <c r="A9" s="18">
        <v>2015</v>
      </c>
      <c r="B9" s="27">
        <v>1431</v>
      </c>
      <c r="C9" s="30">
        <f>[3]ANTEQUERA!F41</f>
        <v>9740</v>
      </c>
      <c r="D9" s="19">
        <f>[3]ANTEQUERA!G41</f>
        <v>7040</v>
      </c>
      <c r="E9" s="19">
        <f>[3]ANTEQUERA!H41</f>
        <v>39560</v>
      </c>
      <c r="F9" s="19">
        <f>[3]ANTEQUERA!I41</f>
        <v>45639.105175292156</v>
      </c>
      <c r="G9" s="19">
        <f>[3]ANTEQUERA!J41</f>
        <v>48133.202003338898</v>
      </c>
      <c r="H9" s="19">
        <f>[3]ANTEQUERA!K41</f>
        <v>48744.781302170282</v>
      </c>
      <c r="I9" s="19">
        <f>[3]ANTEQUERA!L41</f>
        <v>52853.829716193657</v>
      </c>
      <c r="J9" s="19">
        <f>[3]ANTEQUERA!M41</f>
        <v>54220.327212020034</v>
      </c>
      <c r="K9" s="19">
        <f>[3]ANTEQUERA!N41</f>
        <v>46317.575959933223</v>
      </c>
      <c r="L9" s="19">
        <f>[3]ANTEQUERA!O41</f>
        <v>51210.210350584304</v>
      </c>
      <c r="M9" s="19">
        <f>[3]ANTEQUERA!P41</f>
        <v>44511.505843071784</v>
      </c>
      <c r="N9" s="30">
        <f>[3]ANTEQUERA!Q41</f>
        <v>39867.32554257095</v>
      </c>
      <c r="O9" s="42">
        <f>SUM(C9:N9)</f>
        <v>487837.86310517532</v>
      </c>
      <c r="P9" s="43">
        <f>O9/B9</f>
        <v>340.90696233764874</v>
      </c>
      <c r="Q9" s="44">
        <f>P9/1000</f>
        <v>0.34090696233764872</v>
      </c>
    </row>
    <row r="23" ht="15.75" customHeight="1"/>
    <row r="33" spans="2:13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82" t="s">
        <v>20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7" ht="17.25" customHeight="1"/>
    <row r="4" spans="1:17" ht="17.25" customHeight="1" thickBot="1"/>
    <row r="5" spans="1:17" ht="16.5" customHeight="1">
      <c r="A5" s="5"/>
      <c r="B5" s="91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4"/>
      <c r="P6" s="90"/>
      <c r="Q6" s="90"/>
    </row>
    <row r="7" spans="1:17" s="13" customFormat="1" ht="16.8" customHeight="1">
      <c r="A7" s="17">
        <v>2017</v>
      </c>
      <c r="B7" s="26">
        <v>1430</v>
      </c>
      <c r="C7" s="25">
        <f>[7]RESUMEN!B$12</f>
        <v>1321</v>
      </c>
      <c r="D7" s="16">
        <f>[7]RESUMEN!C$12</f>
        <v>980</v>
      </c>
      <c r="E7" s="16">
        <f>[7]RESUMEN!D$12</f>
        <v>1284</v>
      </c>
      <c r="F7" s="16">
        <f>[7]RESUMEN!E$12</f>
        <v>1193</v>
      </c>
      <c r="G7" s="16">
        <f>[7]RESUMEN!F$12</f>
        <v>2290</v>
      </c>
      <c r="H7" s="16">
        <f>[7]RESUMEN!G$12</f>
        <v>898</v>
      </c>
      <c r="I7" s="16">
        <f>[7]RESUMEN!H$12</f>
        <v>1275</v>
      </c>
      <c r="J7" s="16">
        <f>[7]RESUMEN!I$12</f>
        <v>1259</v>
      </c>
      <c r="K7" s="16">
        <f>[7]RESUMEN!J$12</f>
        <v>745</v>
      </c>
      <c r="L7" s="16">
        <f>[7]RESUMEN!K$12</f>
        <v>1221</v>
      </c>
      <c r="M7" s="16">
        <f>[7]RESUMEN!L$12</f>
        <v>961</v>
      </c>
      <c r="N7" s="25">
        <f>[7]RESUMEN!M$12</f>
        <v>1497</v>
      </c>
      <c r="O7" s="45">
        <f>SUM(C7:N7)</f>
        <v>14924</v>
      </c>
      <c r="P7" s="48">
        <f>O7/B7</f>
        <v>10.436363636363636</v>
      </c>
      <c r="Q7" s="49">
        <f>P7/1000</f>
        <v>1.0436363636363636E-2</v>
      </c>
    </row>
    <row r="8" spans="1:17" s="13" customFormat="1" ht="16.8" customHeight="1">
      <c r="A8" s="72">
        <v>2016</v>
      </c>
      <c r="B8" s="73">
        <v>1431</v>
      </c>
      <c r="C8" s="15">
        <v>1352</v>
      </c>
      <c r="D8" s="74">
        <v>1099</v>
      </c>
      <c r="E8" s="74">
        <v>1652</v>
      </c>
      <c r="F8" s="74">
        <v>1148</v>
      </c>
      <c r="G8" s="74">
        <v>1448</v>
      </c>
      <c r="H8" s="74">
        <v>1368</v>
      </c>
      <c r="I8" s="74">
        <v>1373</v>
      </c>
      <c r="J8" s="74">
        <v>906</v>
      </c>
      <c r="K8" s="74">
        <v>1185</v>
      </c>
      <c r="L8" s="74">
        <v>1101</v>
      </c>
      <c r="M8" s="74">
        <v>1317</v>
      </c>
      <c r="N8" s="15">
        <v>1648</v>
      </c>
      <c r="O8" s="45">
        <f>SUM(C8:N8)</f>
        <v>15597</v>
      </c>
      <c r="P8" s="48">
        <f>O8/B8</f>
        <v>10.89937106918239</v>
      </c>
      <c r="Q8" s="49">
        <f>P8/1000</f>
        <v>1.089937106918239E-2</v>
      </c>
    </row>
    <row r="9" spans="1:17" s="7" customFormat="1" ht="16.8" customHeight="1" thickBot="1">
      <c r="A9" s="18">
        <v>2015</v>
      </c>
      <c r="B9" s="27">
        <v>1431</v>
      </c>
      <c r="C9" s="30">
        <v>2800</v>
      </c>
      <c r="D9" s="19">
        <v>823</v>
      </c>
      <c r="E9" s="19">
        <v>1212</v>
      </c>
      <c r="F9" s="19">
        <v>2082</v>
      </c>
      <c r="G9" s="19">
        <v>1951</v>
      </c>
      <c r="H9" s="19">
        <v>1853</v>
      </c>
      <c r="I9" s="19">
        <v>1127</v>
      </c>
      <c r="J9" s="19">
        <v>1942</v>
      </c>
      <c r="K9" s="19">
        <v>2194</v>
      </c>
      <c r="L9" s="19">
        <v>1814</v>
      </c>
      <c r="M9" s="19">
        <v>3055</v>
      </c>
      <c r="N9" s="30">
        <v>2508</v>
      </c>
      <c r="O9" s="42">
        <f>SUM(C9:N9)</f>
        <v>23361</v>
      </c>
      <c r="P9" s="50">
        <f>O9/B9</f>
        <v>16.324947589098532</v>
      </c>
      <c r="Q9" s="51">
        <f>P9/1000</f>
        <v>1.6324947589098533E-2</v>
      </c>
    </row>
    <row r="32" spans="2:14">
      <c r="B32" s="83" t="s">
        <v>15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H7" sqref="H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82" t="s">
        <v>21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A5" s="5"/>
      <c r="B5" s="97" t="s">
        <v>1</v>
      </c>
      <c r="C5" s="84" t="s">
        <v>16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99" t="s">
        <v>17</v>
      </c>
      <c r="P5" s="95" t="s">
        <v>0</v>
      </c>
      <c r="Q5" s="95" t="s">
        <v>19</v>
      </c>
    </row>
    <row r="6" spans="1:17" ht="17.100000000000001" customHeight="1" thickBot="1">
      <c r="A6" s="5"/>
      <c r="B6" s="98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100"/>
      <c r="P6" s="96"/>
      <c r="Q6" s="96"/>
    </row>
    <row r="7" spans="1:17" s="13" customFormat="1" ht="16.8" customHeight="1">
      <c r="A7" s="17">
        <v>2017</v>
      </c>
      <c r="B7" s="26">
        <v>1430</v>
      </c>
      <c r="C7" s="25">
        <f>'[4]VIDRIO POR MUNICIPIOS'!C51</f>
        <v>3308.6134885564397</v>
      </c>
      <c r="D7" s="16">
        <f>'[4]VIDRIO POR MUNICIPIOS'!D51</f>
        <v>2224.9327698809066</v>
      </c>
      <c r="E7" s="16">
        <f>'[4]VIDRIO POR MUNICIPIOS'!E51</f>
        <v>2153.5151747983095</v>
      </c>
      <c r="F7" s="16">
        <f>'[4]VIDRIO POR MUNICIPIOS'!F51</f>
        <v>786.19242471933694</v>
      </c>
      <c r="G7" s="16">
        <f>'[4]VIDRIO POR MUNICIPIOS'!G51</f>
        <v>1955.7433730311182</v>
      </c>
      <c r="H7" s="16">
        <f>'[4]VIDRIO POR MUNICIPIOS'!H51</f>
        <v>1263.5420668459471</v>
      </c>
      <c r="I7" s="16">
        <f>'[4]VIDRIO POR MUNICIPIOS'!I51</f>
        <v>2169.9961582789092</v>
      </c>
      <c r="J7" s="16">
        <f>'[4]VIDRIO POR MUNICIPIOS'!J51</f>
        <v>1236.3025915433848</v>
      </c>
      <c r="K7" s="16">
        <f>'[4]VIDRIO POR MUNICIPIOS'!K51</f>
        <v>0</v>
      </c>
      <c r="L7" s="16">
        <f>'[4]VIDRIO POR MUNICIPIOS'!L51</f>
        <v>0</v>
      </c>
      <c r="M7" s="16">
        <f>'[4]VIDRIO POR MUNICIPIOS'!M51</f>
        <v>2082.0975797157125</v>
      </c>
      <c r="N7" s="16">
        <f>'[4]VIDRIO POR MUNICIPIOS'!N51</f>
        <v>3597.5612749677102</v>
      </c>
      <c r="O7" s="67">
        <f>SUM(C7:N7)</f>
        <v>20778.496902337774</v>
      </c>
      <c r="P7" s="52">
        <f>O7/B7</f>
        <v>14.530417414222219</v>
      </c>
      <c r="Q7" s="53">
        <f>P7/1000</f>
        <v>1.4530417414222219E-2</v>
      </c>
    </row>
    <row r="8" spans="1:17" s="13" customFormat="1" ht="16.8" customHeight="1">
      <c r="A8" s="72">
        <v>2016</v>
      </c>
      <c r="B8" s="73">
        <v>1431</v>
      </c>
      <c r="C8" s="15">
        <f>'[5]VIDRIO POR MUNICIPIOS'!C51</f>
        <v>3011.746206558314</v>
      </c>
      <c r="D8" s="74">
        <f>'[5]VIDRIO POR MUNICIPIOS'!D51</f>
        <v>1052.6419394944053</v>
      </c>
      <c r="E8" s="74">
        <f>'[5]VIDRIO POR MUNICIPIOS'!E51</f>
        <v>3199.1215764873477</v>
      </c>
      <c r="F8" s="74">
        <f>'[5]VIDRIO POR MUNICIPIOS'!F51</f>
        <v>3023.5355508087855</v>
      </c>
      <c r="G8" s="74">
        <f>'[5]VIDRIO POR MUNICIPIOS'!G51</f>
        <v>1233.5184417737257</v>
      </c>
      <c r="H8" s="74">
        <f>'[5]VIDRIO POR MUNICIPIOS'!H51</f>
        <v>1959.9896394529633</v>
      </c>
      <c r="I8" s="74">
        <f>'[5]VIDRIO POR MUNICIPIOS'!I51</f>
        <v>2266.9840075258703</v>
      </c>
      <c r="J8" s="74">
        <f>'[5]VIDRIO POR MUNICIPIOS'!J51</f>
        <v>2100.0564440263406</v>
      </c>
      <c r="K8" s="74">
        <f>'[5]VIDRIO POR MUNICIPIOS'!K51</f>
        <v>1136.1843838193793</v>
      </c>
      <c r="L8" s="74">
        <f>'[5]VIDRIO POR MUNICIPIOS'!L51</f>
        <v>2110.8259642521166</v>
      </c>
      <c r="M8" s="74">
        <f>'[5]VIDRIO POR MUNICIPIOS'!M51</f>
        <v>2024.6698024459079</v>
      </c>
      <c r="N8" s="75">
        <f>'[5]VIDRIO POR MUNICIPIOS'!N51</f>
        <v>708.68006630750108</v>
      </c>
      <c r="O8" s="67">
        <f>SUM(C8:N8)</f>
        <v>23827.954022952657</v>
      </c>
      <c r="P8" s="52">
        <f>O8/B8</f>
        <v>16.651260672922891</v>
      </c>
      <c r="Q8" s="53">
        <f>P8/1000</f>
        <v>1.6651260672922892E-2</v>
      </c>
    </row>
    <row r="9" spans="1:17" s="4" customFormat="1" ht="16.8" customHeight="1" thickBot="1">
      <c r="A9" s="18">
        <v>2015</v>
      </c>
      <c r="B9" s="27">
        <v>1431</v>
      </c>
      <c r="C9" s="23">
        <f>'[6]VIDRIO POR MUNICIPIOS'!C51</f>
        <v>1706.9899665551839</v>
      </c>
      <c r="D9" s="69">
        <f>'[6]VIDRIO POR MUNICIPIOS'!D51</f>
        <v>522.23065094823164</v>
      </c>
      <c r="E9" s="69">
        <f>'[6]VIDRIO POR MUNICIPIOS'!E51</f>
        <v>2073.913043478261</v>
      </c>
      <c r="F9" s="69">
        <f>'[6]VIDRIO POR MUNICIPIOS'!F51</f>
        <v>2311.8974884674526</v>
      </c>
      <c r="G9" s="69">
        <f>'[6]VIDRIO POR MUNICIPIOS'!G51</f>
        <v>0</v>
      </c>
      <c r="H9" s="69">
        <f>'[6]VIDRIO POR MUNICIPIOS'!H51</f>
        <v>1329.4314381270904</v>
      </c>
      <c r="I9" s="69">
        <f>'[6]VIDRIO POR MUNICIPIOS'!I51</f>
        <v>2121.7725752508359</v>
      </c>
      <c r="J9" s="69">
        <f>'[6]VIDRIO POR MUNICIPIOS'!J51</f>
        <v>1364.2542286007176</v>
      </c>
      <c r="K9" s="69">
        <f>'[6]VIDRIO POR MUNICIPIOS'!K51</f>
        <v>962.31266017426958</v>
      </c>
      <c r="L9" s="69">
        <f>'[6]VIDRIO POR MUNICIPIOS'!L51</f>
        <v>1050.3290620194771</v>
      </c>
      <c r="M9" s="69">
        <f>'[6]VIDRIO POR MUNICIPIOS'!M51</f>
        <v>1129.543823680164</v>
      </c>
      <c r="N9" s="70">
        <f>'[6]VIDRIO POR MUNICIPIOS'!N51</f>
        <v>2306.966803748699</v>
      </c>
      <c r="O9" s="68">
        <f>SUM(C9:N9)</f>
        <v>16879.641741050382</v>
      </c>
      <c r="P9" s="54">
        <f>O9/B9</f>
        <v>11.795696534626403</v>
      </c>
      <c r="Q9" s="55">
        <f>P9/1000</f>
        <v>1.1795696534626404E-2</v>
      </c>
    </row>
    <row r="34" spans="2:13">
      <c r="B34" s="83" t="s">
        <v>15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82" t="s">
        <v>22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4" spans="1:17" ht="15" thickBot="1"/>
    <row r="5" spans="1:17" ht="16.5" customHeight="1">
      <c r="B5" s="107" t="s">
        <v>1</v>
      </c>
      <c r="C5" s="109" t="s">
        <v>16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3" t="s">
        <v>17</v>
      </c>
      <c r="P5" s="105" t="s">
        <v>0</v>
      </c>
      <c r="Q5" s="101" t="s">
        <v>19</v>
      </c>
    </row>
    <row r="6" spans="1:17" ht="17.100000000000001" customHeight="1" thickBot="1">
      <c r="B6" s="108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4"/>
      <c r="P6" s="106"/>
      <c r="Q6" s="102"/>
    </row>
    <row r="7" spans="1:17" ht="16.8" customHeight="1">
      <c r="A7" s="35">
        <v>2017</v>
      </c>
      <c r="B7" s="71">
        <v>1430</v>
      </c>
      <c r="C7" s="56">
        <f>'[8]1.2'!E$45</f>
        <v>1580</v>
      </c>
      <c r="D7" s="56">
        <f>'[8]1.2'!F$45</f>
        <v>1590</v>
      </c>
      <c r="E7" s="56">
        <f>'[8]1.2'!G$45</f>
        <v>2116.6666666666665</v>
      </c>
      <c r="F7" s="56">
        <f>'[8]1.2'!H$45</f>
        <v>2180</v>
      </c>
      <c r="G7" s="56">
        <f>'[8]1.2'!I$45</f>
        <v>2163.3333333333335</v>
      </c>
      <c r="H7" s="56">
        <f>'[8]1.2'!J$45</f>
        <v>2013.3333333333333</v>
      </c>
      <c r="I7" s="56">
        <f>'[8]1.2'!K$45</f>
        <v>2526.6666666666665</v>
      </c>
      <c r="J7" s="56">
        <f>'[8]1.2'!L$45</f>
        <v>3316.666666666667</v>
      </c>
      <c r="K7" s="56">
        <f>'[8]1.2'!M$45</f>
        <v>1890</v>
      </c>
      <c r="L7" s="56">
        <f>'[8]1.2'!N$45</f>
        <v>2274.7826086956525</v>
      </c>
      <c r="M7" s="56">
        <f>'[8]1.2'!O$45</f>
        <v>1742.608695652174</v>
      </c>
      <c r="N7" s="56">
        <f>'[8]1.2'!P$45</f>
        <v>2160</v>
      </c>
      <c r="O7" s="65">
        <f>SUM(C7:N7)</f>
        <v>25554.057971014496</v>
      </c>
      <c r="P7" s="66">
        <f>O7/B7</f>
        <v>17.869970609101046</v>
      </c>
      <c r="Q7" s="59">
        <f>P7/1000</f>
        <v>1.7869970609101046E-2</v>
      </c>
    </row>
    <row r="8" spans="1:17" ht="16.8" customHeight="1">
      <c r="A8" s="76">
        <v>2016</v>
      </c>
      <c r="B8" s="71">
        <v>1431</v>
      </c>
      <c r="C8" s="77">
        <v>1763</v>
      </c>
      <c r="D8" s="78">
        <v>1153</v>
      </c>
      <c r="E8" s="79">
        <v>1553</v>
      </c>
      <c r="F8" s="79">
        <v>1520</v>
      </c>
      <c r="G8" s="79">
        <v>1943</v>
      </c>
      <c r="H8" s="79">
        <v>1550</v>
      </c>
      <c r="I8" s="58">
        <v>2353</v>
      </c>
      <c r="J8" s="58">
        <v>1897</v>
      </c>
      <c r="K8" s="58">
        <v>1770</v>
      </c>
      <c r="L8" s="58">
        <v>2167</v>
      </c>
      <c r="M8" s="58">
        <v>2377</v>
      </c>
      <c r="N8" s="57">
        <v>1940</v>
      </c>
      <c r="O8" s="65">
        <f>SUM(C8:N8)</f>
        <v>21986</v>
      </c>
      <c r="P8" s="66">
        <f>O8/B8</f>
        <v>15.36408106219427</v>
      </c>
      <c r="Q8" s="59">
        <f>P8/1000</f>
        <v>1.536408106219427E-2</v>
      </c>
    </row>
    <row r="9" spans="1:17" s="4" customFormat="1" ht="16.8" customHeight="1" thickBot="1">
      <c r="A9" s="36">
        <v>2015</v>
      </c>
      <c r="B9" s="34">
        <v>1431</v>
      </c>
      <c r="C9" s="60">
        <v>1366</v>
      </c>
      <c r="D9" s="61">
        <v>1974</v>
      </c>
      <c r="E9" s="62">
        <v>1745</v>
      </c>
      <c r="F9" s="62">
        <v>1827</v>
      </c>
      <c r="G9" s="62">
        <v>1407</v>
      </c>
      <c r="H9" s="62">
        <v>1693</v>
      </c>
      <c r="I9" s="62">
        <v>1767</v>
      </c>
      <c r="J9" s="62">
        <v>2020</v>
      </c>
      <c r="K9" s="62">
        <v>1693</v>
      </c>
      <c r="L9" s="62">
        <v>1743</v>
      </c>
      <c r="M9" s="62">
        <v>1957</v>
      </c>
      <c r="N9" s="63">
        <v>1503</v>
      </c>
      <c r="O9" s="40">
        <f>SUM(C9:N9)</f>
        <v>20695</v>
      </c>
      <c r="P9" s="64">
        <f>O9/B9</f>
        <v>14.461914744933614</v>
      </c>
      <c r="Q9" s="41">
        <f>P9/1000</f>
        <v>1.4461914744933614E-2</v>
      </c>
    </row>
    <row r="12" spans="1:17">
      <c r="H12" s="11"/>
    </row>
    <row r="33" spans="2:10">
      <c r="B33" s="83" t="s">
        <v>15</v>
      </c>
      <c r="C33" s="83"/>
      <c r="D33" s="83"/>
      <c r="E33" s="83"/>
      <c r="F33" s="83"/>
      <c r="G33" s="83"/>
      <c r="H33" s="83"/>
      <c r="I33" s="83"/>
      <c r="J33" s="83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