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D7" i="4"/>
  <c r="E7"/>
  <c r="O7" s="1"/>
  <c r="P7" s="1"/>
  <c r="Q7" s="1"/>
  <c r="F7"/>
  <c r="G7"/>
  <c r="H7"/>
  <c r="I7"/>
  <c r="J7"/>
  <c r="K7"/>
  <c r="L7"/>
  <c r="M7"/>
  <c r="N7"/>
  <c r="C7"/>
  <c r="L7" i="3"/>
  <c r="M7"/>
  <c r="N7"/>
  <c r="K7" i="2"/>
  <c r="L7"/>
  <c r="M7"/>
  <c r="N7"/>
  <c r="L7" i="1"/>
  <c r="M7"/>
  <c r="N7"/>
  <c r="O7" i="3"/>
  <c r="P7" s="1"/>
  <c r="Q7" s="1"/>
  <c r="D7"/>
  <c r="E7"/>
  <c r="F7"/>
  <c r="G7"/>
  <c r="H7"/>
  <c r="I7"/>
  <c r="J7"/>
  <c r="K7"/>
  <c r="C7"/>
  <c r="O7" i="2"/>
  <c r="P7" s="1"/>
  <c r="Q7" s="1"/>
  <c r="D7"/>
  <c r="E7"/>
  <c r="F7"/>
  <c r="G7"/>
  <c r="H7"/>
  <c r="I7"/>
  <c r="J7"/>
  <c r="C7"/>
  <c r="O7" i="1"/>
  <c r="P7" s="1"/>
  <c r="Q7" s="1"/>
  <c r="D7"/>
  <c r="E7"/>
  <c r="F7"/>
  <c r="G7"/>
  <c r="H7"/>
  <c r="I7"/>
  <c r="J7"/>
  <c r="K7"/>
  <c r="C7"/>
  <c r="D9" i="3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D9" i="2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D9" i="1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O8" i="4"/>
  <c r="P8" s="1"/>
  <c r="Q8" s="1"/>
  <c r="O9"/>
  <c r="P9" s="1"/>
  <c r="Q9" s="1"/>
  <c r="O9" i="1" l="1"/>
  <c r="P9" s="1"/>
  <c r="Q9" s="1"/>
  <c r="O8" i="2"/>
  <c r="P8" s="1"/>
  <c r="Q8" s="1"/>
  <c r="O8" i="1"/>
  <c r="P8" s="1"/>
  <c r="Q8" s="1"/>
  <c r="O9" i="3" l="1"/>
  <c r="P9" s="1"/>
  <c r="Q9" s="1"/>
  <c r="O8" l="1"/>
  <c r="P8" s="1"/>
  <c r="Q8" s="1"/>
  <c r="O9" i="2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<sst xmlns="http://schemas.openxmlformats.org/spreadsheetml/2006/main" count="76" uniqueCount="23">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</sst>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3" fontId="16" fillId="0" borderId="9" xfId="0" applyNumberFormat="1" applyFont="1" applyFill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externalLinks/externalLink9.xml" Type="http://schemas.openxmlformats.org/officeDocument/2006/relationships/externalLink"/>
<Relationship Id="rId14" Target="externalLinks/externalLink10.xml" Type="http://schemas.openxmlformats.org/officeDocument/2006/relationships/externalLink"/>
<Relationship Id="rId15" Target="theme/theme1.xml" Type="http://schemas.openxmlformats.org/officeDocument/2006/relationships/theme"/>
<Relationship Id="rId16" Target="styles.xml" Type="http://schemas.openxmlformats.org/officeDocument/2006/relationships/styles"/>
<Relationship Id="rId17" Target="sharedStrings.xml" Type="http://schemas.openxmlformats.org/officeDocument/2006/relationships/sharedStrings"/>
<Relationship Id="rId18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97670</c:v>
                </c:pt>
                <c:pt idx="1">
                  <c:v>85125</c:v>
                </c:pt>
                <c:pt idx="2">
                  <c:v>107985</c:v>
                </c:pt>
                <c:pt idx="3">
                  <c:v>103030</c:v>
                </c:pt>
                <c:pt idx="4">
                  <c:v>137590</c:v>
                </c:pt>
                <c:pt idx="5">
                  <c:v>140285</c:v>
                </c:pt>
                <c:pt idx="6">
                  <c:v>140175</c:v>
                </c:pt>
                <c:pt idx="7">
                  <c:v>140060</c:v>
                </c:pt>
                <c:pt idx="8">
                  <c:v>115465</c:v>
                </c:pt>
                <c:pt idx="9">
                  <c:v>111390</c:v>
                </c:pt>
                <c:pt idx="10">
                  <c:v>106890</c:v>
                </c:pt>
                <c:pt idx="11">
                  <c:v>102540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103275</c:v>
                </c:pt>
                <c:pt idx="1">
                  <c:v>93970</c:v>
                </c:pt>
                <c:pt idx="2">
                  <c:v>95540</c:v>
                </c:pt>
                <c:pt idx="3">
                  <c:v>108610</c:v>
                </c:pt>
                <c:pt idx="4">
                  <c:v>124110</c:v>
                </c:pt>
                <c:pt idx="5">
                  <c:v>153980</c:v>
                </c:pt>
                <c:pt idx="6">
                  <c:v>152210</c:v>
                </c:pt>
                <c:pt idx="7">
                  <c:v>139890</c:v>
                </c:pt>
                <c:pt idx="8">
                  <c:v>134840</c:v>
                </c:pt>
                <c:pt idx="9">
                  <c:v>93770</c:v>
                </c:pt>
                <c:pt idx="10">
                  <c:v>107430</c:v>
                </c:pt>
                <c:pt idx="11">
                  <c:v>105830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107580</c:v>
                </c:pt>
                <c:pt idx="1">
                  <c:v>106000</c:v>
                </c:pt>
                <c:pt idx="2">
                  <c:v>101850</c:v>
                </c:pt>
                <c:pt idx="3">
                  <c:v>113140</c:v>
                </c:pt>
                <c:pt idx="4">
                  <c:v>105070</c:v>
                </c:pt>
                <c:pt idx="5">
                  <c:v>99530</c:v>
                </c:pt>
                <c:pt idx="6">
                  <c:v>128150</c:v>
                </c:pt>
                <c:pt idx="7">
                  <c:v>84080</c:v>
                </c:pt>
                <c:pt idx="8">
                  <c:v>125090</c:v>
                </c:pt>
                <c:pt idx="9">
                  <c:v>108925</c:v>
                </c:pt>
                <c:pt idx="10">
                  <c:v>122820</c:v>
                </c:pt>
                <c:pt idx="11">
                  <c:v>78770</c:v>
                </c:pt>
              </c:numCache>
            </c:numRef>
          </c:val>
        </c:ser>
        <c:marker val="1"/>
        <c:axId val="76355072"/>
        <c:axId val="76356608"/>
      </c:lineChart>
      <c:catAx>
        <c:axId val="76355072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6356608"/>
        <c:crossesAt val="0"/>
        <c:auto val="1"/>
        <c:lblAlgn val="ctr"/>
        <c:lblOffset val="100"/>
      </c:catAx>
      <c:valAx>
        <c:axId val="7635660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6355072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596916901224456"/>
          <c:y val="0.85205288740530161"/>
          <c:w val="0.60844645550527909"/>
          <c:h val="0.11075982388611159"/>
        </c:manualLayout>
      </c:layout>
    </c:legend>
    <c:plotVisOnly val="1"/>
  </c:chart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285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1676.3725012189177</c:v>
                </c:pt>
                <c:pt idx="1">
                  <c:v>1900.3705509507558</c:v>
                </c:pt>
                <c:pt idx="2">
                  <c:v>2109.9171136031205</c:v>
                </c:pt>
                <c:pt idx="3">
                  <c:v>1242.8278888347147</c:v>
                </c:pt>
                <c:pt idx="4">
                  <c:v>2203.8517796196979</c:v>
                </c:pt>
                <c:pt idx="5">
                  <c:v>838.18625060945885</c:v>
                </c:pt>
                <c:pt idx="6">
                  <c:v>2637.3963920039005</c:v>
                </c:pt>
                <c:pt idx="7">
                  <c:v>2008.7567040468064</c:v>
                </c:pt>
                <c:pt idx="8">
                  <c:v>2167.7230619210141</c:v>
                </c:pt>
                <c:pt idx="9">
                  <c:v>2333.9151633349588</c:v>
                </c:pt>
                <c:pt idx="10">
                  <c:v>1582.4378352023402</c:v>
                </c:pt>
                <c:pt idx="11">
                  <c:v>1676.3725012189177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856.8420333424433</c:v>
                </c:pt>
                <c:pt idx="1">
                  <c:v>1153.6253074610549</c:v>
                </c:pt>
                <c:pt idx="2">
                  <c:v>608.56496906235134</c:v>
                </c:pt>
                <c:pt idx="3">
                  <c:v>2617.6630176106614</c:v>
                </c:pt>
                <c:pt idx="4">
                  <c:v>1575.599714421704</c:v>
                </c:pt>
                <c:pt idx="5">
                  <c:v>1959.0790099952405</c:v>
                </c:pt>
                <c:pt idx="6">
                  <c:v>2926.1137553545932</c:v>
                </c:pt>
                <c:pt idx="7">
                  <c:v>2250.8567348881484</c:v>
                </c:pt>
                <c:pt idx="8">
                  <c:v>1367.1870537839125</c:v>
                </c:pt>
                <c:pt idx="9">
                  <c:v>2125.8091385054736</c:v>
                </c:pt>
                <c:pt idx="10">
                  <c:v>1592.2727272727273</c:v>
                </c:pt>
                <c:pt idx="11">
                  <c:v>2542.6344597810566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743.92127688353844</c:v>
                </c:pt>
                <c:pt idx="1">
                  <c:v>1080.7912890572163</c:v>
                </c:pt>
                <c:pt idx="2">
                  <c:v>832.81753009603688</c:v>
                </c:pt>
                <c:pt idx="3">
                  <c:v>1207.1175436223455</c:v>
                </c:pt>
                <c:pt idx="4">
                  <c:v>1108.8637900716894</c:v>
                </c:pt>
                <c:pt idx="5">
                  <c:v>1267.9412958203707</c:v>
                </c:pt>
                <c:pt idx="6">
                  <c:v>781.35127823616938</c:v>
                </c:pt>
                <c:pt idx="7">
                  <c:v>1141.6150412552413</c:v>
                </c:pt>
                <c:pt idx="8">
                  <c:v>949.7862843230082</c:v>
                </c:pt>
                <c:pt idx="9">
                  <c:v>1324.0862978493169</c:v>
                </c:pt>
                <c:pt idx="10">
                  <c:v>725.20627620722303</c:v>
                </c:pt>
                <c:pt idx="11">
                  <c:v>711.17002569998647</c:v>
                </c:pt>
              </c:numCache>
            </c:numRef>
          </c:val>
        </c:ser>
        <c:marker val="1"/>
        <c:axId val="78125312"/>
        <c:axId val="81494016"/>
      </c:lineChart>
      <c:catAx>
        <c:axId val="78125312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494016"/>
        <c:crossesAt val="0"/>
        <c:auto val="1"/>
        <c:lblAlgn val="ctr"/>
        <c:lblOffset val="100"/>
      </c:catAx>
      <c:valAx>
        <c:axId val="8149401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8125312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0110251629505213"/>
          <c:y val="0.85308697855284354"/>
          <c:w val="0.59425962165688195"/>
          <c:h val="0.12522104747752522"/>
        </c:manualLayout>
      </c:layout>
    </c:legend>
    <c:plotVisOnly val="1"/>
  </c:chart>
  <c:printSettings>
    <c:headerFooter/>
    <c:pageMargins b="0.75000000000000544" l="0.70000000000000062" r="0.70000000000000062" t="0.75000000000000544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182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4963.4621683589912</c:v>
                </c:pt>
                <c:pt idx="1">
                  <c:v>4902.7841467409107</c:v>
                </c:pt>
                <c:pt idx="2">
                  <c:v>8312.8889616770393</c:v>
                </c:pt>
                <c:pt idx="3">
                  <c:v>4599.3940386505083</c:v>
                </c:pt>
                <c:pt idx="4">
                  <c:v>4890.6485424172952</c:v>
                </c:pt>
                <c:pt idx="5">
                  <c:v>4089.6986570586309</c:v>
                </c:pt>
                <c:pt idx="6">
                  <c:v>8191.5329184408783</c:v>
                </c:pt>
                <c:pt idx="7">
                  <c:v>4259.5971175892564</c:v>
                </c:pt>
                <c:pt idx="8">
                  <c:v>4708.6144775630528</c:v>
                </c:pt>
                <c:pt idx="9">
                  <c:v>7342.0406157877505</c:v>
                </c:pt>
                <c:pt idx="10">
                  <c:v>4890.6485424172952</c:v>
                </c:pt>
                <c:pt idx="11">
                  <c:v>2560.6125122830003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4730.5470085470088</c:v>
                </c:pt>
                <c:pt idx="1">
                  <c:v>4455.0974358974363</c:v>
                </c:pt>
                <c:pt idx="2">
                  <c:v>5005.9965811965812</c:v>
                </c:pt>
                <c:pt idx="3">
                  <c:v>4754.4991452991453</c:v>
                </c:pt>
                <c:pt idx="4">
                  <c:v>9125.7641025641024</c:v>
                </c:pt>
                <c:pt idx="5">
                  <c:v>4898.2119658119655</c:v>
                </c:pt>
                <c:pt idx="6">
                  <c:v>4431.1452991452988</c:v>
                </c:pt>
                <c:pt idx="7">
                  <c:v>8718.5777777777785</c:v>
                </c:pt>
                <c:pt idx="8">
                  <c:v>6814.3829059829059</c:v>
                </c:pt>
                <c:pt idx="9">
                  <c:v>4958.0923076923082</c:v>
                </c:pt>
                <c:pt idx="10">
                  <c:v>5113.781196581197</c:v>
                </c:pt>
                <c:pt idx="11">
                  <c:v>4922.1641025641029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4473.1508723913785</c:v>
                </c:pt>
                <c:pt idx="1">
                  <c:v>4993.8351009237085</c:v>
                </c:pt>
                <c:pt idx="2">
                  <c:v>9632.6582278481001</c:v>
                </c:pt>
                <c:pt idx="3">
                  <c:v>4709.8255217242559</c:v>
                </c:pt>
                <c:pt idx="4">
                  <c:v>4496.8183373246657</c:v>
                </c:pt>
                <c:pt idx="5">
                  <c:v>4626.9893944577489</c:v>
                </c:pt>
                <c:pt idx="6">
                  <c:v>8709.6270954498796</c:v>
                </c:pt>
                <c:pt idx="7">
                  <c:v>8543.9548409168656</c:v>
                </c:pt>
                <c:pt idx="8">
                  <c:v>4626.9893944577489</c:v>
                </c:pt>
                <c:pt idx="9">
                  <c:v>4271.9774204584328</c:v>
                </c:pt>
                <c:pt idx="10">
                  <c:v>4532.3195347245974</c:v>
                </c:pt>
                <c:pt idx="11">
                  <c:v>4721.6592541908994</c:v>
                </c:pt>
              </c:numCache>
            </c:numRef>
          </c:val>
        </c:ser>
        <c:marker val="1"/>
        <c:axId val="114158208"/>
        <c:axId val="116376704"/>
      </c:lineChart>
      <c:catAx>
        <c:axId val="114158208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6376704"/>
        <c:crossesAt val="0"/>
        <c:auto val="1"/>
        <c:lblAlgn val="ctr"/>
        <c:lblOffset val="100"/>
      </c:catAx>
      <c:valAx>
        <c:axId val="11637670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14158208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487329812250292"/>
          <c:y val="0.83006854172814182"/>
          <c:w val="0.58561967833491013"/>
          <c:h val="0.130483726516434"/>
        </c:manualLayout>
      </c:layout>
    </c:legend>
    <c:plotVisOnly val="1"/>
  </c:chart>
  <c:printSettings>
    <c:headerFooter/>
    <c:pageMargins b="0.75000000000000544" l="0.70000000000000062" r="0.70000000000000062" t="0.75000000000000544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1989.7777777777778</c:v>
                </c:pt>
                <c:pt idx="1">
                  <c:v>1527.7777777777778</c:v>
                </c:pt>
                <c:pt idx="2">
                  <c:v>2163.3333333333335</c:v>
                </c:pt>
                <c:pt idx="3">
                  <c:v>1833.3333333333335</c:v>
                </c:pt>
                <c:pt idx="4">
                  <c:v>2444.4444444444443</c:v>
                </c:pt>
                <c:pt idx="5">
                  <c:v>2129.1111111111113</c:v>
                </c:pt>
                <c:pt idx="6">
                  <c:v>2908.8888888888887</c:v>
                </c:pt>
                <c:pt idx="7">
                  <c:v>2992</c:v>
                </c:pt>
                <c:pt idx="8">
                  <c:v>2116.8888888888887</c:v>
                </c:pt>
                <c:pt idx="9">
                  <c:v>2274.8936170212764</c:v>
                </c:pt>
                <c:pt idx="10">
                  <c:v>1528.2978723404253</c:v>
                </c:pt>
                <c:pt idx="11">
                  <c:v>1662.2222222222222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1679</c:v>
                </c:pt>
                <c:pt idx="1">
                  <c:v>1951</c:v>
                </c:pt>
                <c:pt idx="2">
                  <c:v>2880</c:v>
                </c:pt>
                <c:pt idx="3">
                  <c:v>1511</c:v>
                </c:pt>
                <c:pt idx="4">
                  <c:v>1677</c:v>
                </c:pt>
                <c:pt idx="5">
                  <c:v>1784</c:v>
                </c:pt>
                <c:pt idx="6">
                  <c:v>3246</c:v>
                </c:pt>
                <c:pt idx="7">
                  <c:v>2669</c:v>
                </c:pt>
                <c:pt idx="8">
                  <c:v>2195</c:v>
                </c:pt>
                <c:pt idx="9">
                  <c:v>1970</c:v>
                </c:pt>
                <c:pt idx="10">
                  <c:v>1836</c:v>
                </c:pt>
                <c:pt idx="11">
                  <c:v>2298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1824</c:v>
                </c:pt>
                <c:pt idx="1">
                  <c:v>1502</c:v>
                </c:pt>
                <c:pt idx="2">
                  <c:v>1682</c:v>
                </c:pt>
                <c:pt idx="3">
                  <c:v>2381</c:v>
                </c:pt>
                <c:pt idx="4">
                  <c:v>1828</c:v>
                </c:pt>
                <c:pt idx="5">
                  <c:v>1775</c:v>
                </c:pt>
                <c:pt idx="6">
                  <c:v>2748</c:v>
                </c:pt>
                <c:pt idx="7">
                  <c:v>2562</c:v>
                </c:pt>
                <c:pt idx="8">
                  <c:v>2464</c:v>
                </c:pt>
                <c:pt idx="9">
                  <c:v>2413</c:v>
                </c:pt>
                <c:pt idx="10">
                  <c:v>1684</c:v>
                </c:pt>
                <c:pt idx="11">
                  <c:v>1633</c:v>
                </c:pt>
              </c:numCache>
            </c:numRef>
          </c:val>
        </c:ser>
        <c:marker val="1"/>
        <c:axId val="116493312"/>
        <c:axId val="118170752"/>
      </c:lineChart>
      <c:catAx>
        <c:axId val="116493312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8170752"/>
        <c:crosses val="autoZero"/>
        <c:auto val="1"/>
        <c:lblAlgn val="ctr"/>
        <c:lblOffset val="100"/>
      </c:catAx>
      <c:valAx>
        <c:axId val="11817075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6493312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396771203057611"/>
          <c:y val="0.85056911988823969"/>
          <c:w val="0.55615778380006009"/>
          <c:h val="0.14943088011176028"/>
        </c:manualLayout>
      </c:layout>
    </c:legend>
    <c:plotVisOnly val="1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10</xdr:row>
      <xdr:rowOff>30480</xdr:rowOff>
    </xdr:from>
    <xdr:to>
      <xdr:col>16</xdr:col>
      <xdr:colOff>0</xdr:colOff>
      <xdr:row>30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7620</xdr:rowOff>
    </xdr:from>
    <xdr:to>
      <xdr:col>16</xdr:col>
      <xdr:colOff>297180</xdr:colOff>
      <xdr:row>29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16</xdr:col>
      <xdr:colOff>205740</xdr:colOff>
      <xdr:row>31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99060</xdr:rowOff>
    </xdr:from>
    <xdr:to>
      <xdr:col>16</xdr:col>
      <xdr:colOff>198120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10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PAPEL-CARTON%202017/PAPEL%20RUTAS,%20MUNICIPIOS,%20LOCALIDADES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9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>
        <row r="37">
          <cell r="F37">
            <v>97670</v>
          </cell>
          <cell r="G37">
            <v>85125</v>
          </cell>
          <cell r="H37">
            <v>107985</v>
          </cell>
          <cell r="I37">
            <v>103030</v>
          </cell>
          <cell r="J37">
            <v>137590</v>
          </cell>
          <cell r="K37">
            <v>140285</v>
          </cell>
          <cell r="L37">
            <v>140175</v>
          </cell>
          <cell r="M37">
            <v>140060</v>
          </cell>
          <cell r="N37">
            <v>115465</v>
          </cell>
          <cell r="O37">
            <v>111390</v>
          </cell>
          <cell r="P37">
            <v>106890</v>
          </cell>
          <cell r="Q37">
            <v>102540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43">
          <cell r="E43">
            <v>1989.7777777777778</v>
          </cell>
          <cell r="F43">
            <v>1527.7777777777778</v>
          </cell>
          <cell r="G43">
            <v>2163.3333333333335</v>
          </cell>
          <cell r="H43">
            <v>1833.3333333333335</v>
          </cell>
          <cell r="I43">
            <v>2444.4444444444443</v>
          </cell>
          <cell r="J43">
            <v>2129.1111111111113</v>
          </cell>
          <cell r="K43">
            <v>2908.8888888888887</v>
          </cell>
          <cell r="L43">
            <v>2992</v>
          </cell>
          <cell r="M43">
            <v>2116.8888888888887</v>
          </cell>
          <cell r="N43">
            <v>2274.8936170212764</v>
          </cell>
          <cell r="O43">
            <v>1528.2978723404253</v>
          </cell>
          <cell r="P43">
            <v>1662.2222222222222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>
        <row r="37">
          <cell r="F37">
            <v>103275</v>
          </cell>
          <cell r="G37">
            <v>93970</v>
          </cell>
          <cell r="H37">
            <v>95540</v>
          </cell>
          <cell r="I37">
            <v>108610</v>
          </cell>
          <cell r="J37">
            <v>124110</v>
          </cell>
          <cell r="K37">
            <v>153980</v>
          </cell>
          <cell r="L37">
            <v>152210</v>
          </cell>
          <cell r="M37">
            <v>139890</v>
          </cell>
          <cell r="N37">
            <v>134840</v>
          </cell>
          <cell r="O37">
            <v>93770</v>
          </cell>
          <cell r="P37">
            <v>107430</v>
          </cell>
          <cell r="Q37">
            <v>105830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>
        <row r="37">
          <cell r="F37">
            <v>107580</v>
          </cell>
          <cell r="G37">
            <v>106000</v>
          </cell>
          <cell r="H37">
            <v>101850</v>
          </cell>
          <cell r="I37">
            <v>113140</v>
          </cell>
          <cell r="J37">
            <v>105070</v>
          </cell>
          <cell r="K37">
            <v>99530</v>
          </cell>
          <cell r="L37">
            <v>128150</v>
          </cell>
          <cell r="M37">
            <v>84080</v>
          </cell>
          <cell r="N37">
            <v>125090</v>
          </cell>
          <cell r="O37">
            <v>108925</v>
          </cell>
          <cell r="P37">
            <v>122820</v>
          </cell>
          <cell r="Q37">
            <v>78770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7"/>
      <sheetName val="FEBRERO-2017"/>
      <sheetName val="MARZO-2017"/>
      <sheetName val="ABRIL-2017"/>
      <sheetName val="MAYO-2017"/>
      <sheetName val="JUNIO-2017"/>
      <sheetName val="JULIO-2017"/>
      <sheetName val="AGOSTO-2017"/>
      <sheetName val="SEPTIEMBRE-2017"/>
      <sheetName val="OCTUBRE-2017"/>
      <sheetName val="NOVIEMBRE-2017"/>
      <sheetName val="DICIEMBRE-2017"/>
      <sheetName val="Por Localidades 2017"/>
      <sheetName val="Por Municipio -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/>
      <sheetData sheetId="13">
        <row r="50">
          <cell r="C50">
            <v>1676.3725012189177</v>
          </cell>
          <cell r="D50">
            <v>1900.3705509507558</v>
          </cell>
          <cell r="E50">
            <v>2109.9171136031205</v>
          </cell>
          <cell r="F50">
            <v>1242.8278888347147</v>
          </cell>
          <cell r="G50">
            <v>2203.8517796196979</v>
          </cell>
          <cell r="H50">
            <v>838.18625060945885</v>
          </cell>
          <cell r="I50">
            <v>2637.3963920039005</v>
          </cell>
          <cell r="J50">
            <v>2008.7567040468064</v>
          </cell>
          <cell r="K50">
            <v>2167.7230619210141</v>
          </cell>
          <cell r="L50">
            <v>2333.9151633349588</v>
          </cell>
          <cell r="M50">
            <v>1582.4378352023402</v>
          </cell>
          <cell r="N50">
            <v>1676.3725012189177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0">
          <cell r="C50">
            <v>856.8420333424433</v>
          </cell>
          <cell r="D50">
            <v>1153.6253074610549</v>
          </cell>
          <cell r="E50">
            <v>608.56496906235134</v>
          </cell>
          <cell r="F50">
            <v>2617.6630176106614</v>
          </cell>
          <cell r="G50">
            <v>1575.599714421704</v>
          </cell>
          <cell r="H50">
            <v>1959.0790099952405</v>
          </cell>
          <cell r="I50">
            <v>2926.1137553545932</v>
          </cell>
          <cell r="J50">
            <v>2250.8567348881484</v>
          </cell>
          <cell r="K50">
            <v>1367.1870537839125</v>
          </cell>
          <cell r="L50">
            <v>2125.8091385054736</v>
          </cell>
          <cell r="M50">
            <v>1592.2727272727273</v>
          </cell>
          <cell r="N50">
            <v>2542.6344597810566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0">
          <cell r="C50">
            <v>743.92127688353844</v>
          </cell>
          <cell r="D50">
            <v>1080.7912890572163</v>
          </cell>
          <cell r="E50">
            <v>832.81753009603688</v>
          </cell>
          <cell r="F50">
            <v>1207.1175436223455</v>
          </cell>
          <cell r="G50">
            <v>1108.8637900716894</v>
          </cell>
          <cell r="H50">
            <v>1267.9412958203707</v>
          </cell>
          <cell r="I50">
            <v>781.35127823616938</v>
          </cell>
          <cell r="J50">
            <v>1141.6150412552413</v>
          </cell>
          <cell r="K50">
            <v>949.7862843230082</v>
          </cell>
          <cell r="L50">
            <v>1324.0862978493169</v>
          </cell>
          <cell r="M50">
            <v>725.20627620722303</v>
          </cell>
          <cell r="N50">
            <v>711.17002569998647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9">
          <cell r="C49">
            <v>4963.4621683589912</v>
          </cell>
          <cell r="D49">
            <v>4902.7841467409107</v>
          </cell>
          <cell r="E49">
            <v>8312.8889616770393</v>
          </cell>
          <cell r="F49">
            <v>4599.3940386505083</v>
          </cell>
          <cell r="G49">
            <v>4890.6485424172952</v>
          </cell>
          <cell r="H49">
            <v>4089.6986570586309</v>
          </cell>
          <cell r="I49">
            <v>8191.5329184408783</v>
          </cell>
          <cell r="J49">
            <v>4259.5971175892564</v>
          </cell>
          <cell r="K49">
            <v>4708.6144775630528</v>
          </cell>
          <cell r="L49">
            <v>7342.0406157877505</v>
          </cell>
          <cell r="M49">
            <v>4890.6485424172952</v>
          </cell>
          <cell r="N49">
            <v>2560.6125122830003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9">
          <cell r="C49">
            <v>4730.5470085470088</v>
          </cell>
          <cell r="D49">
            <v>4455.0974358974363</v>
          </cell>
          <cell r="E49">
            <v>5005.9965811965812</v>
          </cell>
          <cell r="F49">
            <v>4754.4991452991453</v>
          </cell>
          <cell r="G49">
            <v>9125.7641025641024</v>
          </cell>
          <cell r="H49">
            <v>4898.2119658119655</v>
          </cell>
          <cell r="I49">
            <v>4431.1452991452988</v>
          </cell>
          <cell r="J49">
            <v>8718.5777777777785</v>
          </cell>
          <cell r="K49">
            <v>6814.3829059829059</v>
          </cell>
          <cell r="L49">
            <v>4958.0923076923082</v>
          </cell>
          <cell r="M49">
            <v>5113.781196581197</v>
          </cell>
          <cell r="N49">
            <v>4922.1641025641029</v>
          </cell>
        </row>
      </sheetData>
      <sheetData sheetId="1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9">
          <cell r="C49">
            <v>4473.1508723913785</v>
          </cell>
          <cell r="D49">
            <v>4993.8351009237085</v>
          </cell>
          <cell r="E49">
            <v>9632.6582278481001</v>
          </cell>
          <cell r="F49">
            <v>4709.8255217242559</v>
          </cell>
          <cell r="G49">
            <v>4496.8183373246657</v>
          </cell>
          <cell r="H49">
            <v>4626.9893944577489</v>
          </cell>
          <cell r="I49">
            <v>8709.6270954498796</v>
          </cell>
          <cell r="J49">
            <v>8543.9548409168656</v>
          </cell>
          <cell r="K49">
            <v>4626.9893944577489</v>
          </cell>
          <cell r="L49">
            <v>4271.9774204584328</v>
          </cell>
          <cell r="M49">
            <v>4532.3195347245974</v>
          </cell>
          <cell r="N49">
            <v>4721.6592541908994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J7" sqref="J7:N7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9" t="s">
        <v>18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82" t="s">
        <v>1</v>
      </c>
      <c r="C5" s="81" t="s">
        <v>16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4" t="s">
        <v>17</v>
      </c>
      <c r="P5" s="77" t="s">
        <v>0</v>
      </c>
      <c r="Q5" s="77" t="s">
        <v>19</v>
      </c>
    </row>
    <row r="6" spans="1:17" s="5" customFormat="1" ht="17.100000000000001" customHeight="1" thickBot="1">
      <c r="A6" s="1"/>
      <c r="B6" s="83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5"/>
      <c r="P6" s="78"/>
      <c r="Q6" s="78"/>
    </row>
    <row r="7" spans="1:17" s="5" customFormat="1" ht="16.8" customHeight="1">
      <c r="A7" s="17">
        <v>2017</v>
      </c>
      <c r="B7" s="26">
        <v>3705</v>
      </c>
      <c r="C7" s="25">
        <f>[1]AXARQUIA!F37</f>
        <v>97670</v>
      </c>
      <c r="D7" s="16">
        <f>[1]AXARQUIA!G37</f>
        <v>85125</v>
      </c>
      <c r="E7" s="16">
        <f>[1]AXARQUIA!H37</f>
        <v>107985</v>
      </c>
      <c r="F7" s="16">
        <f>[1]AXARQUIA!I37</f>
        <v>103030</v>
      </c>
      <c r="G7" s="16">
        <f>[1]AXARQUIA!J37</f>
        <v>137590</v>
      </c>
      <c r="H7" s="16">
        <f>[1]AXARQUIA!K37</f>
        <v>140285</v>
      </c>
      <c r="I7" s="16">
        <f>[1]AXARQUIA!L37</f>
        <v>140175</v>
      </c>
      <c r="J7" s="16">
        <f>[1]AXARQUIA!M37</f>
        <v>140060</v>
      </c>
      <c r="K7" s="16">
        <f>[1]AXARQUIA!N37</f>
        <v>115465</v>
      </c>
      <c r="L7" s="16">
        <f>[1]AXARQUIA!O37</f>
        <v>111390</v>
      </c>
      <c r="M7" s="16">
        <f>[1]AXARQUIA!P37</f>
        <v>106890</v>
      </c>
      <c r="N7" s="16">
        <f>[1]AXARQUIA!Q37</f>
        <v>102540</v>
      </c>
      <c r="O7" s="45">
        <f>SUM(C7:N7)</f>
        <v>1388205</v>
      </c>
      <c r="P7" s="46">
        <f>O7/B7</f>
        <v>374.68421052631578</v>
      </c>
      <c r="Q7" s="47">
        <f>P7/1000</f>
        <v>0.37468421052631579</v>
      </c>
    </row>
    <row r="8" spans="1:17" s="5" customFormat="1" ht="16.8" customHeight="1">
      <c r="A8" s="72">
        <v>2016</v>
      </c>
      <c r="B8" s="73">
        <v>3503</v>
      </c>
      <c r="C8" s="15">
        <f>[2]AXARQUIA!F37</f>
        <v>103275</v>
      </c>
      <c r="D8" s="74">
        <f>[2]AXARQUIA!G37</f>
        <v>93970</v>
      </c>
      <c r="E8" s="74">
        <f>[2]AXARQUIA!H37</f>
        <v>95540</v>
      </c>
      <c r="F8" s="74">
        <f>[2]AXARQUIA!I37</f>
        <v>108610</v>
      </c>
      <c r="G8" s="74">
        <f>[2]AXARQUIA!J37</f>
        <v>124110</v>
      </c>
      <c r="H8" s="74">
        <f>[2]AXARQUIA!K37</f>
        <v>153980</v>
      </c>
      <c r="I8" s="74">
        <f>[2]AXARQUIA!L37</f>
        <v>152210</v>
      </c>
      <c r="J8" s="74">
        <f>[2]AXARQUIA!M37</f>
        <v>139890</v>
      </c>
      <c r="K8" s="74">
        <f>[2]AXARQUIA!N37</f>
        <v>134840</v>
      </c>
      <c r="L8" s="74">
        <f>[2]AXARQUIA!O37</f>
        <v>93770</v>
      </c>
      <c r="M8" s="74">
        <f>[2]AXARQUIA!P37</f>
        <v>107430</v>
      </c>
      <c r="N8" s="15">
        <f>[2]AXARQUIA!Q37</f>
        <v>105830</v>
      </c>
      <c r="O8" s="45">
        <f>SUM(C8:N8)</f>
        <v>1413455</v>
      </c>
      <c r="P8" s="46">
        <f>O8/B8</f>
        <v>403.4984299172138</v>
      </c>
      <c r="Q8" s="47">
        <f>P8/1000</f>
        <v>0.4034984299172138</v>
      </c>
    </row>
    <row r="9" spans="1:17" s="6" customFormat="1" ht="16.8" customHeight="1" thickBot="1">
      <c r="A9" s="18">
        <v>2015</v>
      </c>
      <c r="B9" s="27">
        <v>3459</v>
      </c>
      <c r="C9" s="30">
        <f>[3]AXARQUIA!F37</f>
        <v>107580</v>
      </c>
      <c r="D9" s="19">
        <f>[3]AXARQUIA!G37</f>
        <v>106000</v>
      </c>
      <c r="E9" s="19">
        <f>[3]AXARQUIA!H37</f>
        <v>101850</v>
      </c>
      <c r="F9" s="19">
        <f>[3]AXARQUIA!I37</f>
        <v>113140</v>
      </c>
      <c r="G9" s="19">
        <f>[3]AXARQUIA!J37</f>
        <v>105070</v>
      </c>
      <c r="H9" s="19">
        <f>[3]AXARQUIA!K37</f>
        <v>99530</v>
      </c>
      <c r="I9" s="19">
        <f>[3]AXARQUIA!L37</f>
        <v>128150</v>
      </c>
      <c r="J9" s="19">
        <f>[3]AXARQUIA!M37</f>
        <v>84080</v>
      </c>
      <c r="K9" s="19">
        <f>[3]AXARQUIA!N37</f>
        <v>125090</v>
      </c>
      <c r="L9" s="19">
        <f>[3]AXARQUIA!O37</f>
        <v>108925</v>
      </c>
      <c r="M9" s="19">
        <f>[3]AXARQUIA!P37</f>
        <v>122820</v>
      </c>
      <c r="N9" s="30">
        <f>[3]AXARQUIA!Q37</f>
        <v>78770</v>
      </c>
      <c r="O9" s="42">
        <f>SUM(C9:N9)</f>
        <v>1281005</v>
      </c>
      <c r="P9" s="43">
        <f>O9/B9</f>
        <v>370.33969355305004</v>
      </c>
      <c r="Q9" s="44">
        <f>P9/1000</f>
        <v>0.37033969355305002</v>
      </c>
    </row>
    <row r="23" ht="15.75" customHeight="1"/>
    <row r="33" spans="2:13">
      <c r="B33" s="80" t="s">
        <v>14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topLeftCell="A4" workbookViewId="0">
      <selection activeCell="H7" sqref="H7:N7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9" t="s">
        <v>20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7" ht="17.25" customHeight="1"/>
    <row r="4" spans="1:17" ht="17.25" customHeight="1" thickBot="1"/>
    <row r="5" spans="1:17" ht="16.5" customHeight="1">
      <c r="A5" s="5"/>
      <c r="B5" s="88" t="s">
        <v>1</v>
      </c>
      <c r="C5" s="81" t="s">
        <v>16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90" t="s">
        <v>17</v>
      </c>
      <c r="P5" s="86" t="s">
        <v>0</v>
      </c>
      <c r="Q5" s="86" t="s">
        <v>19</v>
      </c>
    </row>
    <row r="6" spans="1:17" ht="17.100000000000001" customHeight="1" thickBot="1">
      <c r="A6" s="5"/>
      <c r="B6" s="89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91"/>
      <c r="P6" s="87"/>
      <c r="Q6" s="87"/>
    </row>
    <row r="7" spans="1:17" s="13" customFormat="1" ht="16.8" customHeight="1">
      <c r="A7" s="17">
        <v>2017</v>
      </c>
      <c r="B7" s="26">
        <v>3705</v>
      </c>
      <c r="C7" s="25">
        <f>'[4]Por Municipio - 2017'!C50</f>
        <v>1676.3725012189177</v>
      </c>
      <c r="D7" s="16">
        <f>'[4]Por Municipio - 2017'!D50</f>
        <v>1900.3705509507558</v>
      </c>
      <c r="E7" s="16">
        <f>'[4]Por Municipio - 2017'!E50</f>
        <v>2109.9171136031205</v>
      </c>
      <c r="F7" s="16">
        <f>'[4]Por Municipio - 2017'!F50</f>
        <v>1242.8278888347147</v>
      </c>
      <c r="G7" s="16">
        <f>'[4]Por Municipio - 2017'!G50</f>
        <v>2203.8517796196979</v>
      </c>
      <c r="H7" s="16">
        <f>'[4]Por Municipio - 2017'!H50</f>
        <v>838.18625060945885</v>
      </c>
      <c r="I7" s="16">
        <f>'[4]Por Municipio - 2017'!I50</f>
        <v>2637.3963920039005</v>
      </c>
      <c r="J7" s="16">
        <f>'[4]Por Municipio - 2017'!J50</f>
        <v>2008.7567040468064</v>
      </c>
      <c r="K7" s="16">
        <f>'[4]Por Municipio - 2017'!K50</f>
        <v>2167.7230619210141</v>
      </c>
      <c r="L7" s="16">
        <f>'[4]Por Municipio - 2017'!L50</f>
        <v>2333.9151633349588</v>
      </c>
      <c r="M7" s="16">
        <f>'[4]Por Municipio - 2017'!M50</f>
        <v>1582.4378352023402</v>
      </c>
      <c r="N7" s="16">
        <f>'[4]Por Municipio - 2017'!N50</f>
        <v>1676.3725012189177</v>
      </c>
      <c r="O7" s="45">
        <f>SUM(C7:N7)</f>
        <v>22378.1277425646</v>
      </c>
      <c r="P7" s="48">
        <f>O7/B7</f>
        <v>6.039980497318381</v>
      </c>
      <c r="Q7" s="49">
        <f>P7/1000</f>
        <v>6.0399804973183813E-3</v>
      </c>
    </row>
    <row r="8" spans="1:17" s="13" customFormat="1" ht="16.8" customHeight="1">
      <c r="A8" s="72">
        <v>2016</v>
      </c>
      <c r="B8" s="73">
        <v>3503</v>
      </c>
      <c r="C8" s="15">
        <f>'[5]Por Municipio - 2016'!C50</f>
        <v>856.8420333424433</v>
      </c>
      <c r="D8" s="74">
        <f>'[5]Por Municipio - 2016'!D50</f>
        <v>1153.6253074610549</v>
      </c>
      <c r="E8" s="74">
        <f>'[5]Por Municipio - 2016'!E50</f>
        <v>608.56496906235134</v>
      </c>
      <c r="F8" s="74">
        <f>'[5]Por Municipio - 2016'!F50</f>
        <v>2617.6630176106614</v>
      </c>
      <c r="G8" s="74">
        <f>'[5]Por Municipio - 2016'!G50</f>
        <v>1575.599714421704</v>
      </c>
      <c r="H8" s="74">
        <f>'[5]Por Municipio - 2016'!H50</f>
        <v>1959.0790099952405</v>
      </c>
      <c r="I8" s="74">
        <f>'[5]Por Municipio - 2016'!I50</f>
        <v>2926.1137553545932</v>
      </c>
      <c r="J8" s="74">
        <f>'[5]Por Municipio - 2016'!J50</f>
        <v>2250.8567348881484</v>
      </c>
      <c r="K8" s="74">
        <f>'[5]Por Municipio - 2016'!K50</f>
        <v>1367.1870537839125</v>
      </c>
      <c r="L8" s="74">
        <f>'[5]Por Municipio - 2016'!L50</f>
        <v>2125.8091385054736</v>
      </c>
      <c r="M8" s="74">
        <f>'[5]Por Municipio - 2016'!M50</f>
        <v>1592.2727272727273</v>
      </c>
      <c r="N8" s="15">
        <f>'[5]Por Municipio - 2016'!N50</f>
        <v>2542.6344597810566</v>
      </c>
      <c r="O8" s="45">
        <f>SUM(C8:N8)</f>
        <v>21576.247921479368</v>
      </c>
      <c r="P8" s="48">
        <f>O8/B8</f>
        <v>6.1593628094431541</v>
      </c>
      <c r="Q8" s="49">
        <f>P8/1000</f>
        <v>6.1593628094431538E-3</v>
      </c>
    </row>
    <row r="9" spans="1:17" s="7" customFormat="1" ht="16.8" customHeight="1" thickBot="1">
      <c r="A9" s="18">
        <v>2015</v>
      </c>
      <c r="B9" s="27">
        <v>3459</v>
      </c>
      <c r="C9" s="30">
        <f>'[6]Por Municipio - 2015'!C50</f>
        <v>743.92127688353844</v>
      </c>
      <c r="D9" s="19">
        <f>'[6]Por Municipio - 2015'!D50</f>
        <v>1080.7912890572163</v>
      </c>
      <c r="E9" s="19">
        <f>'[6]Por Municipio - 2015'!E50</f>
        <v>832.81753009603688</v>
      </c>
      <c r="F9" s="19">
        <f>'[6]Por Municipio - 2015'!F50</f>
        <v>1207.1175436223455</v>
      </c>
      <c r="G9" s="19">
        <f>'[6]Por Municipio - 2015'!G50</f>
        <v>1108.8637900716894</v>
      </c>
      <c r="H9" s="19">
        <f>'[6]Por Municipio - 2015'!H50</f>
        <v>1267.9412958203707</v>
      </c>
      <c r="I9" s="19">
        <f>'[6]Por Municipio - 2015'!I50</f>
        <v>781.35127823616938</v>
      </c>
      <c r="J9" s="19">
        <f>'[6]Por Municipio - 2015'!J50</f>
        <v>1141.6150412552413</v>
      </c>
      <c r="K9" s="19">
        <f>'[6]Por Municipio - 2015'!K50</f>
        <v>949.7862843230082</v>
      </c>
      <c r="L9" s="19">
        <f>'[6]Por Municipio - 2015'!L50</f>
        <v>1324.0862978493169</v>
      </c>
      <c r="M9" s="19">
        <f>'[6]Por Municipio - 2015'!M50</f>
        <v>725.20627620722303</v>
      </c>
      <c r="N9" s="30">
        <f>'[6]Por Municipio - 2015'!N50</f>
        <v>711.17002569998647</v>
      </c>
      <c r="O9" s="42">
        <f>SUM(C9:N9)</f>
        <v>11874.667929122143</v>
      </c>
      <c r="P9" s="50">
        <f>O9/B9</f>
        <v>3.4329771405383469</v>
      </c>
      <c r="Q9" s="51">
        <f>P9/1000</f>
        <v>3.4329771405383468E-3</v>
      </c>
    </row>
    <row r="32" spans="2:14">
      <c r="B32" s="80" t="s">
        <v>15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>
      <selection activeCell="I7" sqref="I7:N7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9" t="s">
        <v>21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4" spans="1:17" ht="15" thickBot="1"/>
    <row r="5" spans="1:17" ht="16.5" customHeight="1">
      <c r="A5" s="5"/>
      <c r="B5" s="94" t="s">
        <v>1</v>
      </c>
      <c r="C5" s="81" t="s">
        <v>16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96" t="s">
        <v>17</v>
      </c>
      <c r="P5" s="92" t="s">
        <v>0</v>
      </c>
      <c r="Q5" s="92" t="s">
        <v>19</v>
      </c>
    </row>
    <row r="6" spans="1:17" ht="17.100000000000001" customHeight="1" thickBot="1">
      <c r="A6" s="5"/>
      <c r="B6" s="95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7"/>
      <c r="P6" s="93"/>
      <c r="Q6" s="93"/>
    </row>
    <row r="7" spans="1:17" s="13" customFormat="1" ht="16.8" customHeight="1">
      <c r="A7" s="17">
        <v>2017</v>
      </c>
      <c r="B7" s="26">
        <v>3705</v>
      </c>
      <c r="C7" s="25">
        <f>'[7]VIDRIO POR MUNICIPIOS'!C49</f>
        <v>4963.4621683589912</v>
      </c>
      <c r="D7" s="16">
        <f>'[7]VIDRIO POR MUNICIPIOS'!D49</f>
        <v>4902.7841467409107</v>
      </c>
      <c r="E7" s="16">
        <f>'[7]VIDRIO POR MUNICIPIOS'!E49</f>
        <v>8312.8889616770393</v>
      </c>
      <c r="F7" s="16">
        <f>'[7]VIDRIO POR MUNICIPIOS'!F49</f>
        <v>4599.3940386505083</v>
      </c>
      <c r="G7" s="16">
        <f>'[7]VIDRIO POR MUNICIPIOS'!G49</f>
        <v>4890.6485424172952</v>
      </c>
      <c r="H7" s="16">
        <f>'[7]VIDRIO POR MUNICIPIOS'!H49</f>
        <v>4089.6986570586309</v>
      </c>
      <c r="I7" s="16">
        <f>'[7]VIDRIO POR MUNICIPIOS'!I49</f>
        <v>8191.5329184408783</v>
      </c>
      <c r="J7" s="16">
        <f>'[7]VIDRIO POR MUNICIPIOS'!J49</f>
        <v>4259.5971175892564</v>
      </c>
      <c r="K7" s="16">
        <f>'[7]VIDRIO POR MUNICIPIOS'!K49</f>
        <v>4708.6144775630528</v>
      </c>
      <c r="L7" s="16">
        <f>'[7]VIDRIO POR MUNICIPIOS'!L49</f>
        <v>7342.0406157877505</v>
      </c>
      <c r="M7" s="16">
        <f>'[7]VIDRIO POR MUNICIPIOS'!M49</f>
        <v>4890.6485424172952</v>
      </c>
      <c r="N7" s="16">
        <f>'[7]VIDRIO POR MUNICIPIOS'!N49</f>
        <v>2560.6125122830003</v>
      </c>
      <c r="O7" s="67">
        <f>SUM(C7:N7)</f>
        <v>63711.922698984607</v>
      </c>
      <c r="P7" s="52">
        <f>O7/B7</f>
        <v>17.196200458565347</v>
      </c>
      <c r="Q7" s="53">
        <f>P7/1000</f>
        <v>1.7196200458565347E-2</v>
      </c>
    </row>
    <row r="8" spans="1:17" s="13" customFormat="1" ht="16.8" customHeight="1">
      <c r="A8" s="72">
        <v>2016</v>
      </c>
      <c r="B8" s="73">
        <v>3503</v>
      </c>
      <c r="C8" s="15">
        <f>'[8]VIDRIO POR MUNICIPIOS'!C49</f>
        <v>4730.5470085470088</v>
      </c>
      <c r="D8" s="74">
        <f>'[8]VIDRIO POR MUNICIPIOS'!D49</f>
        <v>4455.0974358974363</v>
      </c>
      <c r="E8" s="74">
        <f>'[8]VIDRIO POR MUNICIPIOS'!E49</f>
        <v>5005.9965811965812</v>
      </c>
      <c r="F8" s="74">
        <f>'[8]VIDRIO POR MUNICIPIOS'!F49</f>
        <v>4754.4991452991453</v>
      </c>
      <c r="G8" s="74">
        <f>'[8]VIDRIO POR MUNICIPIOS'!G49</f>
        <v>9125.7641025641024</v>
      </c>
      <c r="H8" s="74">
        <f>'[8]VIDRIO POR MUNICIPIOS'!H49</f>
        <v>4898.2119658119655</v>
      </c>
      <c r="I8" s="74">
        <f>'[8]VIDRIO POR MUNICIPIOS'!I49</f>
        <v>4431.1452991452988</v>
      </c>
      <c r="J8" s="74">
        <f>'[8]VIDRIO POR MUNICIPIOS'!J49</f>
        <v>8718.5777777777785</v>
      </c>
      <c r="K8" s="74">
        <f>'[8]VIDRIO POR MUNICIPIOS'!K49</f>
        <v>6814.3829059829059</v>
      </c>
      <c r="L8" s="74">
        <f>'[8]VIDRIO POR MUNICIPIOS'!L49</f>
        <v>4958.0923076923082</v>
      </c>
      <c r="M8" s="74">
        <f>'[8]VIDRIO POR MUNICIPIOS'!M49</f>
        <v>5113.781196581197</v>
      </c>
      <c r="N8" s="75">
        <f>'[8]VIDRIO POR MUNICIPIOS'!N49</f>
        <v>4922.1641025641029</v>
      </c>
      <c r="O8" s="67">
        <f>SUM(C8:N8)</f>
        <v>67928.259829059825</v>
      </c>
      <c r="P8" s="52">
        <f>O8/B8</f>
        <v>19.39145299145299</v>
      </c>
      <c r="Q8" s="53">
        <f>P8/1000</f>
        <v>1.9391452991452989E-2</v>
      </c>
    </row>
    <row r="9" spans="1:17" s="4" customFormat="1" ht="16.8" customHeight="1" thickBot="1">
      <c r="A9" s="18">
        <v>2015</v>
      </c>
      <c r="B9" s="27">
        <v>3459</v>
      </c>
      <c r="C9" s="23">
        <f>'[9]VIDRIO POR MUNICIPIOS'!C49</f>
        <v>4473.1508723913785</v>
      </c>
      <c r="D9" s="69">
        <f>'[9]VIDRIO POR MUNICIPIOS'!D49</f>
        <v>4993.8351009237085</v>
      </c>
      <c r="E9" s="69">
        <f>'[9]VIDRIO POR MUNICIPIOS'!E49</f>
        <v>9632.6582278481001</v>
      </c>
      <c r="F9" s="69">
        <f>'[9]VIDRIO POR MUNICIPIOS'!F49</f>
        <v>4709.8255217242559</v>
      </c>
      <c r="G9" s="69">
        <f>'[9]VIDRIO POR MUNICIPIOS'!G49</f>
        <v>4496.8183373246657</v>
      </c>
      <c r="H9" s="69">
        <f>'[9]VIDRIO POR MUNICIPIOS'!H49</f>
        <v>4626.9893944577489</v>
      </c>
      <c r="I9" s="69">
        <f>'[9]VIDRIO POR MUNICIPIOS'!I49</f>
        <v>8709.6270954498796</v>
      </c>
      <c r="J9" s="69">
        <f>'[9]VIDRIO POR MUNICIPIOS'!J49</f>
        <v>8543.9548409168656</v>
      </c>
      <c r="K9" s="69">
        <f>'[9]VIDRIO POR MUNICIPIOS'!K49</f>
        <v>4626.9893944577489</v>
      </c>
      <c r="L9" s="69">
        <f>'[9]VIDRIO POR MUNICIPIOS'!L49</f>
        <v>4271.9774204584328</v>
      </c>
      <c r="M9" s="69">
        <f>'[9]VIDRIO POR MUNICIPIOS'!M49</f>
        <v>4532.3195347245974</v>
      </c>
      <c r="N9" s="70">
        <f>'[9]VIDRIO POR MUNICIPIOS'!N49</f>
        <v>4721.6592541908994</v>
      </c>
      <c r="O9" s="68">
        <f>SUM(C9:N9)</f>
        <v>68339.804994868289</v>
      </c>
      <c r="P9" s="54">
        <f>O9/B9</f>
        <v>19.757098871022922</v>
      </c>
      <c r="Q9" s="55">
        <f>P9/1000</f>
        <v>1.9757098871022921E-2</v>
      </c>
    </row>
    <row r="34" spans="2:13">
      <c r="B34" s="80" t="s">
        <v>15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21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K9" sqref="K9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9" t="s">
        <v>22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4" spans="1:17" ht="15" thickBot="1"/>
    <row r="5" spans="1:17" ht="16.5" customHeight="1">
      <c r="B5" s="104" t="s">
        <v>1</v>
      </c>
      <c r="C5" s="106" t="s">
        <v>16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0" t="s">
        <v>17</v>
      </c>
      <c r="P5" s="102" t="s">
        <v>0</v>
      </c>
      <c r="Q5" s="98" t="s">
        <v>19</v>
      </c>
    </row>
    <row r="6" spans="1:17" ht="17.100000000000001" customHeight="1" thickBot="1">
      <c r="B6" s="105"/>
      <c r="C6" s="37" t="s">
        <v>2</v>
      </c>
      <c r="D6" s="38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39" t="s">
        <v>10</v>
      </c>
      <c r="L6" s="39" t="s">
        <v>11</v>
      </c>
      <c r="M6" s="39" t="s">
        <v>12</v>
      </c>
      <c r="N6" s="38" t="s">
        <v>13</v>
      </c>
      <c r="O6" s="101"/>
      <c r="P6" s="103"/>
      <c r="Q6" s="99"/>
    </row>
    <row r="7" spans="1:17" ht="16.8" customHeight="1">
      <c r="A7" s="35">
        <v>2017</v>
      </c>
      <c r="B7" s="71">
        <v>3705</v>
      </c>
      <c r="C7" s="56">
        <f>'[10]1.2'!E$43</f>
        <v>1989.7777777777778</v>
      </c>
      <c r="D7" s="56">
        <f>'[10]1.2'!F$43</f>
        <v>1527.7777777777778</v>
      </c>
      <c r="E7" s="56">
        <f>'[10]1.2'!G$43</f>
        <v>2163.3333333333335</v>
      </c>
      <c r="F7" s="56">
        <f>'[10]1.2'!H$43</f>
        <v>1833.3333333333335</v>
      </c>
      <c r="G7" s="56">
        <f>'[10]1.2'!I$43</f>
        <v>2444.4444444444443</v>
      </c>
      <c r="H7" s="56">
        <f>'[10]1.2'!J$43</f>
        <v>2129.1111111111113</v>
      </c>
      <c r="I7" s="56">
        <f>'[10]1.2'!K$43</f>
        <v>2908.8888888888887</v>
      </c>
      <c r="J7" s="56">
        <f>'[10]1.2'!L$43</f>
        <v>2992</v>
      </c>
      <c r="K7" s="56">
        <f>'[10]1.2'!M$43</f>
        <v>2116.8888888888887</v>
      </c>
      <c r="L7" s="56">
        <f>'[10]1.2'!N$43</f>
        <v>2274.8936170212764</v>
      </c>
      <c r="M7" s="56">
        <f>'[10]1.2'!O$43</f>
        <v>1528.2978723404253</v>
      </c>
      <c r="N7" s="56">
        <f>'[10]1.2'!P$43</f>
        <v>1662.2222222222222</v>
      </c>
      <c r="O7" s="65">
        <f>SUM(C7:N7)</f>
        <v>25570.969267139481</v>
      </c>
      <c r="P7" s="66">
        <f>O7/B7</f>
        <v>6.901746090995811</v>
      </c>
      <c r="Q7" s="59">
        <f>P7/1000</f>
        <v>6.901746090995811E-3</v>
      </c>
    </row>
    <row r="8" spans="1:17" ht="16.8" customHeight="1">
      <c r="A8" s="76">
        <v>2016</v>
      </c>
      <c r="B8" s="71">
        <v>3503</v>
      </c>
      <c r="C8" s="56">
        <v>1679</v>
      </c>
      <c r="D8" s="57">
        <v>1951</v>
      </c>
      <c r="E8" s="58">
        <v>2880</v>
      </c>
      <c r="F8" s="58">
        <v>1511</v>
      </c>
      <c r="G8" s="58">
        <v>1677</v>
      </c>
      <c r="H8" s="58">
        <v>1784</v>
      </c>
      <c r="I8" s="58">
        <v>3246</v>
      </c>
      <c r="J8" s="58">
        <v>2669</v>
      </c>
      <c r="K8" s="58">
        <v>2195</v>
      </c>
      <c r="L8" s="58">
        <v>1970</v>
      </c>
      <c r="M8" s="58">
        <v>1836</v>
      </c>
      <c r="N8" s="57">
        <v>2298</v>
      </c>
      <c r="O8" s="65">
        <f>SUM(C8:N8)</f>
        <v>25696</v>
      </c>
      <c r="P8" s="66">
        <f>O8/B8</f>
        <v>7.3354267770482444</v>
      </c>
      <c r="Q8" s="59">
        <f>P8/1000</f>
        <v>7.3354267770482443E-3</v>
      </c>
    </row>
    <row r="9" spans="1:17" s="4" customFormat="1" ht="16.8" customHeight="1" thickBot="1">
      <c r="A9" s="36">
        <v>2015</v>
      </c>
      <c r="B9" s="34">
        <v>3459</v>
      </c>
      <c r="C9" s="60">
        <v>1824</v>
      </c>
      <c r="D9" s="61">
        <v>1502</v>
      </c>
      <c r="E9" s="62">
        <v>1682</v>
      </c>
      <c r="F9" s="62">
        <v>2381</v>
      </c>
      <c r="G9" s="62">
        <v>1828</v>
      </c>
      <c r="H9" s="62">
        <v>1775</v>
      </c>
      <c r="I9" s="62">
        <v>2748</v>
      </c>
      <c r="J9" s="62">
        <v>2562</v>
      </c>
      <c r="K9" s="62">
        <v>2464</v>
      </c>
      <c r="L9" s="62">
        <v>2413</v>
      </c>
      <c r="M9" s="62">
        <v>1684</v>
      </c>
      <c r="N9" s="63">
        <v>1633</v>
      </c>
      <c r="O9" s="40">
        <f>SUM(C9:N9)</f>
        <v>24496</v>
      </c>
      <c r="P9" s="64">
        <f>O9/B9</f>
        <v>7.0818155536282159</v>
      </c>
      <c r="Q9" s="41">
        <f>P9/1000</f>
        <v>7.0818155536282162E-3</v>
      </c>
    </row>
    <row r="12" spans="1:17">
      <c r="H12" s="11"/>
    </row>
    <row r="33" spans="2:10">
      <c r="B33" s="80" t="s">
        <v>15</v>
      </c>
      <c r="C33" s="80"/>
      <c r="D33" s="80"/>
      <c r="E33" s="80"/>
      <c r="F33" s="80"/>
      <c r="G33" s="80"/>
      <c r="H33" s="80"/>
      <c r="I33" s="80"/>
      <c r="J33" s="80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