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F7"/>
  <c r="G7"/>
  <c r="H7"/>
  <c r="I7"/>
  <c r="J7"/>
  <c r="K7"/>
  <c r="L7"/>
  <c r="M7"/>
  <c r="F7" i="2"/>
  <c r="G7"/>
  <c r="H7"/>
  <c r="I7"/>
  <c r="J7"/>
  <c r="K7"/>
  <c r="L7"/>
  <c r="M7"/>
  <c r="N7"/>
  <c r="E7" i="1"/>
  <c r="F7"/>
  <c r="G7"/>
  <c r="H7"/>
  <c r="I7"/>
  <c r="J7"/>
  <c r="K7"/>
  <c r="L7"/>
  <c r="M7"/>
  <c r="N7"/>
  <c r="D7" i="3"/>
  <c r="E7"/>
  <c r="C7"/>
  <c r="D7" i="2"/>
  <c r="E7"/>
  <c r="C7"/>
  <c r="O7"/>
  <c r="P7" s="1"/>
  <c r="Q7" s="1"/>
  <c r="D7" i="1"/>
  <c r="C7"/>
  <c r="D9"/>
  <c r="E9"/>
  <c r="F9"/>
  <c r="G9"/>
  <c r="H9"/>
  <c r="I9"/>
  <c r="J9"/>
  <c r="K9"/>
  <c r="L9"/>
  <c r="M9"/>
  <c r="N9"/>
  <c r="C9"/>
  <c r="O9" s="1"/>
  <c r="P9" s="1"/>
  <c r="Q9" s="1"/>
  <c r="D8"/>
  <c r="E8"/>
  <c r="F8"/>
  <c r="G8"/>
  <c r="H8"/>
  <c r="I8"/>
  <c r="J8"/>
  <c r="K8"/>
  <c r="L8"/>
  <c r="M8"/>
  <c r="N8"/>
  <c r="C8"/>
  <c r="D8" i="2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/>
  <c r="P8" s="1"/>
  <c r="O8" i="2"/>
  <c r="P8" s="1"/>
  <c r="Q8" s="1"/>
  <c r="O9" i="4"/>
  <c r="P9" s="1"/>
  <c r="Q9" s="1"/>
  <c r="O8"/>
  <c r="P8" s="1"/>
  <c r="Q8" s="1"/>
  <c r="O7" i="3" l="1"/>
  <c r="P7" s="1"/>
  <c r="Q7" s="1"/>
  <c r="O7" i="1"/>
  <c r="P7" s="1"/>
  <c r="Q7" s="1"/>
  <c r="O8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<sst xmlns="http://schemas.openxmlformats.org/spreadsheetml/2006/main" count="76" uniqueCount="23">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</sst>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5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5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" fontId="20" fillId="0" borderId="7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" fontId="23" fillId="4" borderId="14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4" fontId="23" fillId="5" borderId="8" xfId="0" applyNumberFormat="1" applyFont="1" applyFill="1" applyBorder="1" applyAlignment="1">
      <alignment horizontal="center" vertical="center"/>
    </xf>
    <xf numFmtId="164" fontId="23" fillId="5" borderId="8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8" xfId="0" applyNumberFormat="1" applyFont="1" applyFill="1" applyBorder="1" applyAlignment="1">
      <alignment horizontal="center" vertical="center"/>
    </xf>
    <xf numFmtId="164" fontId="23" fillId="7" borderId="8" xfId="0" applyNumberFormat="1" applyFont="1" applyFill="1" applyBorder="1" applyAlignment="1">
      <alignment horizontal="center" vertical="center"/>
    </xf>
    <xf numFmtId="4" fontId="23" fillId="7" borderId="14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5604.8857045377008</c:v>
                </c:pt>
                <c:pt idx="1">
                  <c:v>5679.2903445922893</c:v>
                </c:pt>
                <c:pt idx="2">
                  <c:v>7202.6066189013991</c:v>
                </c:pt>
                <c:pt idx="3">
                  <c:v>6622.8045035823952</c:v>
                </c:pt>
                <c:pt idx="4">
                  <c:v>7342.3132036847492</c:v>
                </c:pt>
                <c:pt idx="5">
                  <c:v>7267.9085636301606</c:v>
                </c:pt>
                <c:pt idx="6">
                  <c:v>6366.3459570112591</c:v>
                </c:pt>
                <c:pt idx="7">
                  <c:v>10178.396451722962</c:v>
                </c:pt>
                <c:pt idx="8">
                  <c:v>9303.7461617195495</c:v>
                </c:pt>
                <c:pt idx="9">
                  <c:v>11086.291368133743</c:v>
                </c:pt>
                <c:pt idx="10">
                  <c:v>6386.9259638348685</c:v>
                </c:pt>
                <c:pt idx="11">
                  <c:v>10648.570453770044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8408.1929325071178</c:v>
                </c:pt>
                <c:pt idx="1">
                  <c:v>7326.873220566069</c:v>
                </c:pt>
                <c:pt idx="2">
                  <c:v>6652.3195444649136</c:v>
                </c:pt>
                <c:pt idx="3">
                  <c:v>6931.1237648635069</c:v>
                </c:pt>
                <c:pt idx="4">
                  <c:v>6833.2456874895324</c:v>
                </c:pt>
                <c:pt idx="5">
                  <c:v>7459.9196114553679</c:v>
                </c:pt>
                <c:pt idx="6">
                  <c:v>6276.9083905543457</c:v>
                </c:pt>
                <c:pt idx="7">
                  <c:v>9819.1626193267457</c:v>
                </c:pt>
                <c:pt idx="8">
                  <c:v>7787.027298609948</c:v>
                </c:pt>
                <c:pt idx="9">
                  <c:v>8101.8472617651987</c:v>
                </c:pt>
                <c:pt idx="10">
                  <c:v>7764.1467090939541</c:v>
                </c:pt>
                <c:pt idx="11">
                  <c:v>7676.861497236644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6963.7289267234182</c:v>
                </c:pt>
                <c:pt idx="1">
                  <c:v>7201.9061926222666</c:v>
                </c:pt>
                <c:pt idx="2">
                  <c:v>7742.4503421799363</c:v>
                </c:pt>
                <c:pt idx="3">
                  <c:v>8250.8996828576201</c:v>
                </c:pt>
                <c:pt idx="4">
                  <c:v>7849.7145718577867</c:v>
                </c:pt>
                <c:pt idx="5">
                  <c:v>6641.0916374561839</c:v>
                </c:pt>
                <c:pt idx="6">
                  <c:v>8655.463194792188</c:v>
                </c:pt>
                <c:pt idx="7">
                  <c:v>9593.8140544149555</c:v>
                </c:pt>
                <c:pt idx="8">
                  <c:v>9418.9818060423968</c:v>
                </c:pt>
                <c:pt idx="9">
                  <c:v>11745.855449841429</c:v>
                </c:pt>
                <c:pt idx="10">
                  <c:v>7750.0517442830915</c:v>
                </c:pt>
                <c:pt idx="11">
                  <c:v>6310.8529460857953</c:v>
                </c:pt>
              </c:numCache>
            </c:numRef>
          </c:val>
        </c:ser>
        <c:marker val="1"/>
        <c:axId val="73866240"/>
        <c:axId val="76355072"/>
      </c:lineChart>
      <c:catAx>
        <c:axId val="7386624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5072"/>
        <c:crossesAt val="0"/>
        <c:auto val="1"/>
        <c:lblAlgn val="ctr"/>
        <c:lblOffset val="100"/>
      </c:catAx>
      <c:valAx>
        <c:axId val="763550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624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5"/>
          <c:w val="0.52699849170437418"/>
          <c:h val="0.11075982388611159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06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291.03942652329749</c:v>
                </c:pt>
                <c:pt idx="1">
                  <c:v>155.61699948796723</c:v>
                </c:pt>
                <c:pt idx="2">
                  <c:v>147.30158730158729</c:v>
                </c:pt>
                <c:pt idx="3">
                  <c:v>160.36866359447004</c:v>
                </c:pt>
                <c:pt idx="4">
                  <c:v>184.12698412698413</c:v>
                </c:pt>
                <c:pt idx="5">
                  <c:v>204.3215565796211</c:v>
                </c:pt>
                <c:pt idx="6">
                  <c:v>187.69073220686124</c:v>
                </c:pt>
                <c:pt idx="7">
                  <c:v>193.63031233998976</c:v>
                </c:pt>
                <c:pt idx="8">
                  <c:v>129.48284690220174</c:v>
                </c:pt>
                <c:pt idx="9">
                  <c:v>229.26779313876088</c:v>
                </c:pt>
                <c:pt idx="10">
                  <c:v>230.45570916538659</c:v>
                </c:pt>
                <c:pt idx="11">
                  <c:v>130.67076292882743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111.31736526946108</c:v>
                </c:pt>
                <c:pt idx="1">
                  <c:v>119.88023952095809</c:v>
                </c:pt>
                <c:pt idx="2">
                  <c:v>103.01353163476776</c:v>
                </c:pt>
                <c:pt idx="3">
                  <c:v>120.53892215568862</c:v>
                </c:pt>
                <c:pt idx="4">
                  <c:v>121.51895647933682</c:v>
                </c:pt>
                <c:pt idx="5">
                  <c:v>99.312446665853955</c:v>
                </c:pt>
                <c:pt idx="6">
                  <c:v>103.63037912958673</c:v>
                </c:pt>
                <c:pt idx="7">
                  <c:v>107.33146409850055</c:v>
                </c:pt>
                <c:pt idx="8">
                  <c:v>33.926612215043278</c:v>
                </c:pt>
                <c:pt idx="9">
                  <c:v>69.086919419724495</c:v>
                </c:pt>
                <c:pt idx="10">
                  <c:v>127.6874314275265</c:v>
                </c:pt>
                <c:pt idx="11">
                  <c:v>113.49993904669024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118.76385447907158</c:v>
                </c:pt>
                <c:pt idx="1">
                  <c:v>289.65184509062459</c:v>
                </c:pt>
                <c:pt idx="2">
                  <c:v>265.89907419481028</c:v>
                </c:pt>
                <c:pt idx="3">
                  <c:v>213.11513887077845</c:v>
                </c:pt>
                <c:pt idx="4">
                  <c:v>296.24983700612859</c:v>
                </c:pt>
                <c:pt idx="5">
                  <c:v>244.12570087364713</c:v>
                </c:pt>
                <c:pt idx="6">
                  <c:v>205.85734776372408</c:v>
                </c:pt>
                <c:pt idx="7">
                  <c:v>332.53879254140043</c:v>
                </c:pt>
                <c:pt idx="8">
                  <c:v>70.598513495892547</c:v>
                </c:pt>
                <c:pt idx="9">
                  <c:v>174.8467857608554</c:v>
                </c:pt>
                <c:pt idx="10">
                  <c:v>81.155300560698919</c:v>
                </c:pt>
                <c:pt idx="11">
                  <c:v>186.72317120876255</c:v>
                </c:pt>
              </c:numCache>
            </c:numRef>
          </c:val>
        </c:ser>
        <c:marker val="1"/>
        <c:axId val="78123392"/>
        <c:axId val="78125312"/>
      </c:lineChart>
      <c:catAx>
        <c:axId val="781233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5312"/>
        <c:crossesAt val="0"/>
        <c:auto val="1"/>
        <c:lblAlgn val="ctr"/>
        <c:lblOffset val="100"/>
      </c:catAx>
      <c:valAx>
        <c:axId val="78125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12339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39"/>
          <c:w val="0.55185909980430525"/>
          <c:h val="0.12522104747752522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63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222.43611266554748</c:v>
                </c:pt>
                <c:pt idx="1">
                  <c:v>309.8526394329416</c:v>
                </c:pt>
                <c:pt idx="2">
                  <c:v>223.30162283156128</c:v>
                </c:pt>
                <c:pt idx="3">
                  <c:v>225.89815332960271</c:v>
                </c:pt>
                <c:pt idx="4">
                  <c:v>216.37754150345086</c:v>
                </c:pt>
                <c:pt idx="5">
                  <c:v>315.91121059503826</c:v>
                </c:pt>
                <c:pt idx="6">
                  <c:v>0</c:v>
                </c:pt>
                <c:pt idx="7">
                  <c:v>588.54691288938636</c:v>
                </c:pt>
                <c:pt idx="8">
                  <c:v>0</c:v>
                </c:pt>
                <c:pt idx="9">
                  <c:v>0</c:v>
                </c:pt>
                <c:pt idx="10">
                  <c:v>248.40141764596157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274.07953931977687</c:v>
                </c:pt>
                <c:pt idx="1">
                  <c:v>396.09501529602306</c:v>
                </c:pt>
                <c:pt idx="2">
                  <c:v>230.37250314918123</c:v>
                </c:pt>
                <c:pt idx="3">
                  <c:v>249.49433147381683</c:v>
                </c:pt>
                <c:pt idx="4">
                  <c:v>225.81968688141086</c:v>
                </c:pt>
                <c:pt idx="5">
                  <c:v>281.36404534820946</c:v>
                </c:pt>
                <c:pt idx="6">
                  <c:v>0</c:v>
                </c:pt>
                <c:pt idx="7">
                  <c:v>308.68094295483178</c:v>
                </c:pt>
                <c:pt idx="8">
                  <c:v>321.42882850458881</c:v>
                </c:pt>
                <c:pt idx="9">
                  <c:v>312.32319596904807</c:v>
                </c:pt>
                <c:pt idx="10">
                  <c:v>256.77883750224942</c:v>
                </c:pt>
                <c:pt idx="11">
                  <c:v>155.706316357747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314.25742574257424</c:v>
                </c:pt>
                <c:pt idx="1">
                  <c:v>212.23762376237624</c:v>
                </c:pt>
                <c:pt idx="2">
                  <c:v>202.21782178217822</c:v>
                </c:pt>
                <c:pt idx="3">
                  <c:v>250.49504950495049</c:v>
                </c:pt>
                <c:pt idx="4">
                  <c:v>313.34653465346531</c:v>
                </c:pt>
                <c:pt idx="5">
                  <c:v>235.009900990099</c:v>
                </c:pt>
                <c:pt idx="6">
                  <c:v>333.38613861386136</c:v>
                </c:pt>
                <c:pt idx="7">
                  <c:v>254.13861386138612</c:v>
                </c:pt>
                <c:pt idx="8">
                  <c:v>326.0990099009901</c:v>
                </c:pt>
                <c:pt idx="9">
                  <c:v>296.95049504950492</c:v>
                </c:pt>
                <c:pt idx="10">
                  <c:v>300.59405940594058</c:v>
                </c:pt>
                <c:pt idx="11">
                  <c:v>191.28712871287129</c:v>
                </c:pt>
              </c:numCache>
            </c:numRef>
          </c:val>
        </c:ser>
        <c:marker val="1"/>
        <c:axId val="89608576"/>
        <c:axId val="89610496"/>
      </c:lineChart>
      <c:catAx>
        <c:axId val="896085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9610496"/>
        <c:crossesAt val="0"/>
        <c:auto val="1"/>
        <c:lblAlgn val="ctr"/>
        <c:lblOffset val="100"/>
      </c:catAx>
      <c:valAx>
        <c:axId val="896104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960857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2254809208451602"/>
          <c:h val="0.130483726516434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162.96296296296296</c:v>
                </c:pt>
                <c:pt idx="1">
                  <c:v>90.370370370370367</c:v>
                </c:pt>
                <c:pt idx="2">
                  <c:v>210.37037037037038</c:v>
                </c:pt>
                <c:pt idx="3">
                  <c:v>231.11111111111111</c:v>
                </c:pt>
                <c:pt idx="4">
                  <c:v>127.4074074074074</c:v>
                </c:pt>
                <c:pt idx="5">
                  <c:v>256.2962962962963</c:v>
                </c:pt>
                <c:pt idx="6">
                  <c:v>180.74074074074073</c:v>
                </c:pt>
                <c:pt idx="7">
                  <c:v>185.18518518518519</c:v>
                </c:pt>
                <c:pt idx="8">
                  <c:v>145.92592592592592</c:v>
                </c:pt>
                <c:pt idx="9">
                  <c:v>105.18518518518519</c:v>
                </c:pt>
                <c:pt idx="10">
                  <c:v>167.40740740740739</c:v>
                </c:pt>
                <c:pt idx="11">
                  <c:v>191.85185185185185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231</c:v>
                </c:pt>
                <c:pt idx="1">
                  <c:v>68</c:v>
                </c:pt>
                <c:pt idx="2">
                  <c:v>133</c:v>
                </c:pt>
                <c:pt idx="3">
                  <c:v>233</c:v>
                </c:pt>
                <c:pt idx="4">
                  <c:v>141</c:v>
                </c:pt>
                <c:pt idx="5">
                  <c:v>179</c:v>
                </c:pt>
                <c:pt idx="6">
                  <c:v>153</c:v>
                </c:pt>
                <c:pt idx="7">
                  <c:v>236</c:v>
                </c:pt>
                <c:pt idx="8">
                  <c:v>114</c:v>
                </c:pt>
                <c:pt idx="9">
                  <c:v>133</c:v>
                </c:pt>
                <c:pt idx="10">
                  <c:v>191</c:v>
                </c:pt>
                <c:pt idx="11">
                  <c:v>156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195</c:v>
                </c:pt>
                <c:pt idx="1">
                  <c:v>132</c:v>
                </c:pt>
                <c:pt idx="2">
                  <c:v>194</c:v>
                </c:pt>
                <c:pt idx="3">
                  <c:v>151</c:v>
                </c:pt>
                <c:pt idx="4">
                  <c:v>163</c:v>
                </c:pt>
                <c:pt idx="5">
                  <c:v>142</c:v>
                </c:pt>
                <c:pt idx="6">
                  <c:v>154</c:v>
                </c:pt>
                <c:pt idx="7">
                  <c:v>280</c:v>
                </c:pt>
                <c:pt idx="8">
                  <c:v>154</c:v>
                </c:pt>
                <c:pt idx="9">
                  <c:v>199</c:v>
                </c:pt>
                <c:pt idx="10">
                  <c:v>142</c:v>
                </c:pt>
                <c:pt idx="11">
                  <c:v>145</c:v>
                </c:pt>
              </c:numCache>
            </c:numRef>
          </c:val>
        </c:ser>
        <c:marker val="1"/>
        <c:axId val="116375936"/>
        <c:axId val="116377472"/>
      </c:lineChart>
      <c:catAx>
        <c:axId val="11637593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377472"/>
        <c:crosses val="autoZero"/>
        <c:auto val="1"/>
        <c:lblAlgn val="ctr"/>
        <c:lblOffset val="100"/>
      </c:catAx>
      <c:valAx>
        <c:axId val="116377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37593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5"/>
          <c:y val="0.85056911988823958"/>
          <c:w val="0.48087925323697683"/>
          <c:h val="0.14943088011176028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F7">
            <v>5604.8857045377008</v>
          </cell>
          <cell r="G7">
            <v>5679.2903445922893</v>
          </cell>
          <cell r="H7">
            <v>7202.6066189013991</v>
          </cell>
          <cell r="I7">
            <v>6622.8045035823952</v>
          </cell>
          <cell r="J7">
            <v>7342.3132036847492</v>
          </cell>
          <cell r="K7">
            <v>7267.9085636301606</v>
          </cell>
          <cell r="L7">
            <v>6366.3459570112591</v>
          </cell>
          <cell r="M7">
            <v>10178.396451722962</v>
          </cell>
          <cell r="N7">
            <v>9303.7461617195495</v>
          </cell>
          <cell r="O7">
            <v>11086.291368133743</v>
          </cell>
          <cell r="P7">
            <v>6386.9259638348685</v>
          </cell>
          <cell r="Q7">
            <v>10648.570453770044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3">
          <cell r="E23">
            <v>162.96296296296296</v>
          </cell>
          <cell r="F23">
            <v>90.370370370370367</v>
          </cell>
          <cell r="G23">
            <v>210.37037037037038</v>
          </cell>
          <cell r="H23">
            <v>231.11111111111111</v>
          </cell>
          <cell r="I23">
            <v>127.4074074074074</v>
          </cell>
          <cell r="J23">
            <v>256.2962962962963</v>
          </cell>
          <cell r="K23">
            <v>180.74074074074073</v>
          </cell>
          <cell r="L23">
            <v>185.18518518518519</v>
          </cell>
          <cell r="M23">
            <v>145.92592592592592</v>
          </cell>
          <cell r="N23">
            <v>105.18518518518519</v>
          </cell>
          <cell r="O23">
            <v>167.40740740740739</v>
          </cell>
          <cell r="P23">
            <v>191.85185185185185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5">
          <cell r="F5">
            <v>247393.59777313849</v>
          </cell>
        </row>
      </sheetData>
      <sheetData sheetId="1"/>
      <sheetData sheetId="2">
        <row r="22">
          <cell r="F22">
            <v>327750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5">
          <cell r="F5">
            <v>27717.126109529392</v>
          </cell>
        </row>
        <row r="7">
          <cell r="F7">
            <v>8408.1929325071178</v>
          </cell>
          <cell r="G7">
            <v>7326.873220566069</v>
          </cell>
          <cell r="H7">
            <v>6652.3195444649136</v>
          </cell>
          <cell r="I7">
            <v>6931.1237648635069</v>
          </cell>
          <cell r="J7">
            <v>6833.2456874895324</v>
          </cell>
          <cell r="K7">
            <v>7459.9196114553679</v>
          </cell>
          <cell r="L7">
            <v>6276.9083905543457</v>
          </cell>
          <cell r="M7">
            <v>9819.1626193267457</v>
          </cell>
          <cell r="N7">
            <v>7787.027298609948</v>
          </cell>
          <cell r="O7">
            <v>8101.8472617651987</v>
          </cell>
          <cell r="P7">
            <v>7764.1467090939541</v>
          </cell>
          <cell r="Q7">
            <v>7676.861497236644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6963.7289267234182</v>
          </cell>
          <cell r="G7">
            <v>7201.9061926222666</v>
          </cell>
          <cell r="H7">
            <v>7742.4503421799363</v>
          </cell>
          <cell r="I7">
            <v>8250.8996828576201</v>
          </cell>
          <cell r="J7">
            <v>7849.7145718577867</v>
          </cell>
          <cell r="K7">
            <v>6641.0916374561839</v>
          </cell>
          <cell r="L7">
            <v>8655.463194792188</v>
          </cell>
          <cell r="M7">
            <v>9593.8140544149555</v>
          </cell>
          <cell r="N7">
            <v>9418.9818060423968</v>
          </cell>
          <cell r="O7">
            <v>11745.855449841429</v>
          </cell>
          <cell r="P7">
            <v>7750.0517442830915</v>
          </cell>
          <cell r="Q7">
            <v>6310.8529460857953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0">
          <cell r="C30">
            <v>291.03942652329749</v>
          </cell>
          <cell r="D30">
            <v>155.61699948796723</v>
          </cell>
          <cell r="E30">
            <v>147.30158730158729</v>
          </cell>
          <cell r="F30">
            <v>160.36866359447004</v>
          </cell>
          <cell r="G30">
            <v>184.12698412698413</v>
          </cell>
          <cell r="H30">
            <v>204.3215565796211</v>
          </cell>
          <cell r="I30">
            <v>187.69073220686124</v>
          </cell>
          <cell r="J30">
            <v>193.63031233998976</v>
          </cell>
          <cell r="K30">
            <v>129.48284690220174</v>
          </cell>
          <cell r="L30">
            <v>229.26779313876088</v>
          </cell>
          <cell r="M30">
            <v>230.45570916538659</v>
          </cell>
          <cell r="N30">
            <v>130.67076292882743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C29">
            <v>69.518354595157504</v>
          </cell>
        </row>
        <row r="30">
          <cell r="C30">
            <v>111.31736526946108</v>
          </cell>
          <cell r="D30">
            <v>119.88023952095809</v>
          </cell>
          <cell r="E30">
            <v>103.01353163476776</v>
          </cell>
          <cell r="F30">
            <v>120.53892215568862</v>
          </cell>
          <cell r="G30">
            <v>121.51895647933682</v>
          </cell>
          <cell r="H30">
            <v>99.312446665853955</v>
          </cell>
          <cell r="I30">
            <v>103.63037912958673</v>
          </cell>
          <cell r="J30">
            <v>107.33146409850055</v>
          </cell>
          <cell r="K30">
            <v>33.926612215043278</v>
          </cell>
          <cell r="L30">
            <v>69.086919419724495</v>
          </cell>
          <cell r="M30">
            <v>127.6874314275265</v>
          </cell>
          <cell r="N30">
            <v>113.49993904669024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0">
          <cell r="C30">
            <v>118.76385447907158</v>
          </cell>
          <cell r="D30">
            <v>289.65184509062459</v>
          </cell>
          <cell r="E30">
            <v>265.89907419481028</v>
          </cell>
          <cell r="F30">
            <v>213.11513887077845</v>
          </cell>
          <cell r="G30">
            <v>296.24983700612859</v>
          </cell>
          <cell r="H30">
            <v>244.12570087364713</v>
          </cell>
          <cell r="I30">
            <v>205.85734776372408</v>
          </cell>
          <cell r="J30">
            <v>332.53879254140043</v>
          </cell>
          <cell r="K30">
            <v>70.598513495892547</v>
          </cell>
          <cell r="L30">
            <v>174.8467857608554</v>
          </cell>
          <cell r="M30">
            <v>81.155300560698919</v>
          </cell>
          <cell r="N30">
            <v>186.72317120876255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C29">
            <v>222.43611266554748</v>
          </cell>
          <cell r="D29">
            <v>309.8526394329416</v>
          </cell>
          <cell r="E29">
            <v>223.30162283156128</v>
          </cell>
          <cell r="F29">
            <v>225.89815332960271</v>
          </cell>
          <cell r="G29">
            <v>216.37754150345086</v>
          </cell>
          <cell r="H29">
            <v>315.91121059503826</v>
          </cell>
          <cell r="I29">
            <v>0</v>
          </cell>
          <cell r="J29">
            <v>588.54691288938636</v>
          </cell>
          <cell r="K29">
            <v>0</v>
          </cell>
          <cell r="L29">
            <v>0</v>
          </cell>
          <cell r="M29">
            <v>248.40141764596157</v>
          </cell>
          <cell r="N2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C28">
            <v>658.32190223797147</v>
          </cell>
        </row>
        <row r="29">
          <cell r="C29">
            <v>274.07953931977687</v>
          </cell>
          <cell r="D29">
            <v>396.09501529602306</v>
          </cell>
          <cell r="E29">
            <v>230.37250314918123</v>
          </cell>
          <cell r="F29">
            <v>249.49433147381683</v>
          </cell>
          <cell r="G29">
            <v>225.81968688141086</v>
          </cell>
          <cell r="H29">
            <v>281.36404534820946</v>
          </cell>
          <cell r="I29">
            <v>0</v>
          </cell>
          <cell r="J29">
            <v>308.68094295483178</v>
          </cell>
          <cell r="K29">
            <v>321.42882850458881</v>
          </cell>
          <cell r="L29">
            <v>312.32319596904807</v>
          </cell>
          <cell r="M29">
            <v>256.77883750224942</v>
          </cell>
          <cell r="N29">
            <v>155.706316357747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314.25742574257424</v>
          </cell>
          <cell r="D29">
            <v>212.23762376237624</v>
          </cell>
          <cell r="E29">
            <v>202.21782178217822</v>
          </cell>
          <cell r="F29">
            <v>250.49504950495049</v>
          </cell>
          <cell r="G29">
            <v>313.34653465346531</v>
          </cell>
          <cell r="H29">
            <v>235.009900990099</v>
          </cell>
          <cell r="I29">
            <v>333.38613861386136</v>
          </cell>
          <cell r="J29">
            <v>254.13861386138612</v>
          </cell>
          <cell r="K29">
            <v>326.0990099009901</v>
          </cell>
          <cell r="L29">
            <v>296.95049504950492</v>
          </cell>
          <cell r="M29">
            <v>300.59405940594058</v>
          </cell>
          <cell r="N29">
            <v>191.28712871287129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C7" sqref="C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2" t="s">
        <v>18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5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7" t="s">
        <v>17</v>
      </c>
      <c r="P5" s="80" t="s">
        <v>0</v>
      </c>
      <c r="Q5" s="80" t="s">
        <v>19</v>
      </c>
    </row>
    <row r="6" spans="1:17" s="5" customFormat="1" ht="17.100000000000001" customHeight="1" thickBot="1">
      <c r="A6" s="1"/>
      <c r="B6" s="86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8"/>
      <c r="P6" s="81"/>
      <c r="Q6" s="81"/>
    </row>
    <row r="7" spans="1:17" s="5" customFormat="1" ht="16.8" customHeight="1">
      <c r="A7" s="17">
        <v>2017</v>
      </c>
      <c r="B7" s="26">
        <v>232</v>
      </c>
      <c r="C7" s="25">
        <f>[1]RONDA!F7</f>
        <v>5604.8857045377008</v>
      </c>
      <c r="D7" s="16">
        <f>[1]RONDA!G7</f>
        <v>5679.2903445922893</v>
      </c>
      <c r="E7" s="25">
        <f>[1]RONDA!H7</f>
        <v>7202.6066189013991</v>
      </c>
      <c r="F7" s="16">
        <f>[1]RONDA!I7</f>
        <v>6622.8045035823952</v>
      </c>
      <c r="G7" s="25">
        <f>[1]RONDA!J7</f>
        <v>7342.3132036847492</v>
      </c>
      <c r="H7" s="16">
        <f>[1]RONDA!K7</f>
        <v>7267.9085636301606</v>
      </c>
      <c r="I7" s="25">
        <f>[1]RONDA!L7</f>
        <v>6366.3459570112591</v>
      </c>
      <c r="J7" s="16">
        <f>[1]RONDA!M7</f>
        <v>10178.396451722962</v>
      </c>
      <c r="K7" s="25">
        <f>[1]RONDA!N7</f>
        <v>9303.7461617195495</v>
      </c>
      <c r="L7" s="16">
        <f>[1]RONDA!O7</f>
        <v>11086.291368133743</v>
      </c>
      <c r="M7" s="25">
        <f>[1]RONDA!P7</f>
        <v>6386.9259638348685</v>
      </c>
      <c r="N7" s="16">
        <f>[1]RONDA!Q7</f>
        <v>10648.570453770044</v>
      </c>
      <c r="O7" s="43">
        <f>SUM(C7:N7)</f>
        <v>93690.085295121127</v>
      </c>
      <c r="P7" s="44">
        <f>O7/B7</f>
        <v>403.83657454793587</v>
      </c>
      <c r="Q7" s="45">
        <f>P7/1000</f>
        <v>0.40383657454793587</v>
      </c>
    </row>
    <row r="8" spans="1:17" s="5" customFormat="1" ht="16.8" customHeight="1">
      <c r="A8" s="69">
        <v>2016</v>
      </c>
      <c r="B8" s="70">
        <v>253</v>
      </c>
      <c r="C8" s="15">
        <f>[2]RONDA!F7</f>
        <v>8408.1929325071178</v>
      </c>
      <c r="D8" s="71">
        <f>[2]RONDA!G7</f>
        <v>7326.873220566069</v>
      </c>
      <c r="E8" s="71">
        <f>[2]RONDA!H7</f>
        <v>6652.3195444649136</v>
      </c>
      <c r="F8" s="71">
        <f>[2]RONDA!I7</f>
        <v>6931.1237648635069</v>
      </c>
      <c r="G8" s="71">
        <f>[2]RONDA!J7</f>
        <v>6833.2456874895324</v>
      </c>
      <c r="H8" s="71">
        <f>[2]RONDA!K7</f>
        <v>7459.9196114553679</v>
      </c>
      <c r="I8" s="71">
        <f>[2]RONDA!L7</f>
        <v>6276.9083905543457</v>
      </c>
      <c r="J8" s="71">
        <f>[2]RONDA!M7</f>
        <v>9819.1626193267457</v>
      </c>
      <c r="K8" s="71">
        <f>[2]RONDA!N7</f>
        <v>7787.027298609948</v>
      </c>
      <c r="L8" s="71">
        <f>[2]RONDA!O7</f>
        <v>8101.8472617651987</v>
      </c>
      <c r="M8" s="71">
        <f>[2]RONDA!P7</f>
        <v>7764.1467090939541</v>
      </c>
      <c r="N8" s="15">
        <f>[2]RONDA!Q7</f>
        <v>7676.861497236644</v>
      </c>
      <c r="O8" s="43">
        <f>SUM(C8:N8)</f>
        <v>91037.628537933342</v>
      </c>
      <c r="P8" s="44">
        <f>O8/B8</f>
        <v>359.83252386534917</v>
      </c>
      <c r="Q8" s="45">
        <f>P8/1000</f>
        <v>0.3598325238653492</v>
      </c>
    </row>
    <row r="9" spans="1:17" s="6" customFormat="1" ht="16.8" customHeight="1" thickBot="1">
      <c r="A9" s="18">
        <v>2015</v>
      </c>
      <c r="B9" s="27">
        <v>253</v>
      </c>
      <c r="C9" s="30">
        <f>[3]RONDA!F7</f>
        <v>6963.7289267234182</v>
      </c>
      <c r="D9" s="19">
        <f>[3]RONDA!G7</f>
        <v>7201.9061926222666</v>
      </c>
      <c r="E9" s="19">
        <f>[3]RONDA!H7</f>
        <v>7742.4503421799363</v>
      </c>
      <c r="F9" s="19">
        <f>[3]RONDA!I7</f>
        <v>8250.8996828576201</v>
      </c>
      <c r="G9" s="19">
        <f>[3]RONDA!J7</f>
        <v>7849.7145718577867</v>
      </c>
      <c r="H9" s="19">
        <f>[3]RONDA!K7</f>
        <v>6641.0916374561839</v>
      </c>
      <c r="I9" s="19">
        <f>[3]RONDA!L7</f>
        <v>8655.463194792188</v>
      </c>
      <c r="J9" s="19">
        <f>[3]RONDA!M7</f>
        <v>9593.8140544149555</v>
      </c>
      <c r="K9" s="19">
        <f>[3]RONDA!N7</f>
        <v>9418.9818060423968</v>
      </c>
      <c r="L9" s="19">
        <f>[3]RONDA!O7</f>
        <v>11745.855449841429</v>
      </c>
      <c r="M9" s="19">
        <f>[3]RONDA!P7</f>
        <v>7750.0517442830915</v>
      </c>
      <c r="N9" s="30">
        <f>[3]RONDA!Q7</f>
        <v>6310.8529460857953</v>
      </c>
      <c r="O9" s="40">
        <f>SUM(C9:N9)</f>
        <v>98124.810549157075</v>
      </c>
      <c r="P9" s="41">
        <f>O9/B9</f>
        <v>387.84510098481059</v>
      </c>
      <c r="Q9" s="42">
        <f>P9/1000</f>
        <v>0.38784510098481056</v>
      </c>
    </row>
    <row r="23" ht="15.75" customHeight="1"/>
    <row r="33" spans="2:13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2" t="s">
        <v>20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ht="17.25" customHeight="1"/>
    <row r="4" spans="1:17" ht="17.25" customHeight="1" thickBot="1"/>
    <row r="5" spans="1:17" ht="16.5" customHeight="1">
      <c r="A5" s="5"/>
      <c r="B5" s="91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3" t="s">
        <v>17</v>
      </c>
      <c r="P5" s="89" t="s">
        <v>0</v>
      </c>
      <c r="Q5" s="89" t="s">
        <v>19</v>
      </c>
    </row>
    <row r="6" spans="1:17" ht="17.100000000000001" customHeight="1" thickBot="1">
      <c r="A6" s="5"/>
      <c r="B6" s="92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4"/>
      <c r="P6" s="90"/>
      <c r="Q6" s="90"/>
    </row>
    <row r="7" spans="1:17" s="13" customFormat="1" ht="16.8" customHeight="1">
      <c r="A7" s="17">
        <v>2017</v>
      </c>
      <c r="B7" s="26">
        <v>232</v>
      </c>
      <c r="C7" s="25">
        <f>'[4]Por Municipio - 2017'!C30</f>
        <v>291.03942652329749</v>
      </c>
      <c r="D7" s="16">
        <f>'[4]Por Municipio - 2017'!D30</f>
        <v>155.61699948796723</v>
      </c>
      <c r="E7" s="25">
        <f>'[4]Por Municipio - 2017'!E30</f>
        <v>147.30158730158729</v>
      </c>
      <c r="F7" s="16">
        <f>'[4]Por Municipio - 2017'!F30</f>
        <v>160.36866359447004</v>
      </c>
      <c r="G7" s="25">
        <f>'[4]Por Municipio - 2017'!G30</f>
        <v>184.12698412698413</v>
      </c>
      <c r="H7" s="16">
        <f>'[4]Por Municipio - 2017'!H30</f>
        <v>204.3215565796211</v>
      </c>
      <c r="I7" s="25">
        <f>'[4]Por Municipio - 2017'!I30</f>
        <v>187.69073220686124</v>
      </c>
      <c r="J7" s="16">
        <f>'[4]Por Municipio - 2017'!J30</f>
        <v>193.63031233998976</v>
      </c>
      <c r="K7" s="25">
        <f>'[4]Por Municipio - 2017'!K30</f>
        <v>129.48284690220174</v>
      </c>
      <c r="L7" s="16">
        <f>'[4]Por Municipio - 2017'!L30</f>
        <v>229.26779313876088</v>
      </c>
      <c r="M7" s="25">
        <f>'[4]Por Municipio - 2017'!M30</f>
        <v>230.45570916538659</v>
      </c>
      <c r="N7" s="16">
        <f>'[4]Por Municipio - 2017'!N30</f>
        <v>130.67076292882743</v>
      </c>
      <c r="O7" s="43">
        <f>SUM(C7:N7)</f>
        <v>2243.9733742959552</v>
      </c>
      <c r="P7" s="46">
        <f>O7/B7</f>
        <v>9.672299027137738</v>
      </c>
      <c r="Q7" s="47">
        <f>P7/1000</f>
        <v>9.6722990271377388E-3</v>
      </c>
    </row>
    <row r="8" spans="1:17" s="13" customFormat="1" ht="16.8" customHeight="1">
      <c r="A8" s="69">
        <v>2016</v>
      </c>
      <c r="B8" s="70">
        <v>253</v>
      </c>
      <c r="C8" s="15">
        <f>'[5]Por Municipio - 2016'!C30</f>
        <v>111.31736526946108</v>
      </c>
      <c r="D8" s="71">
        <f>'[5]Por Municipio - 2016'!D30</f>
        <v>119.88023952095809</v>
      </c>
      <c r="E8" s="71">
        <f>'[5]Por Municipio - 2016'!E30</f>
        <v>103.01353163476776</v>
      </c>
      <c r="F8" s="71">
        <f>'[5]Por Municipio - 2016'!F30</f>
        <v>120.53892215568862</v>
      </c>
      <c r="G8" s="71">
        <f>'[5]Por Municipio - 2016'!G30</f>
        <v>121.51895647933682</v>
      </c>
      <c r="H8" s="71">
        <f>'[5]Por Municipio - 2016'!H30</f>
        <v>99.312446665853955</v>
      </c>
      <c r="I8" s="71">
        <f>'[5]Por Municipio - 2016'!I30</f>
        <v>103.63037912958673</v>
      </c>
      <c r="J8" s="71">
        <f>'[5]Por Municipio - 2016'!J30</f>
        <v>107.33146409850055</v>
      </c>
      <c r="K8" s="71">
        <f>'[5]Por Municipio - 2016'!K30</f>
        <v>33.926612215043278</v>
      </c>
      <c r="L8" s="71">
        <f>'[5]Por Municipio - 2016'!L30</f>
        <v>69.086919419724495</v>
      </c>
      <c r="M8" s="71">
        <f>'[5]Por Municipio - 2016'!M30</f>
        <v>127.6874314275265</v>
      </c>
      <c r="N8" s="15">
        <f>'[5]Por Municipio - 2016'!N30</f>
        <v>113.49993904669024</v>
      </c>
      <c r="O8" s="43">
        <f>SUM(C8:N8)</f>
        <v>1230.7442070631382</v>
      </c>
      <c r="P8" s="46">
        <f>O8/B8</f>
        <v>4.8646016089452102</v>
      </c>
      <c r="Q8" s="47">
        <f>P8/1000</f>
        <v>4.8646016089452099E-3</v>
      </c>
    </row>
    <row r="9" spans="1:17" s="7" customFormat="1" ht="16.8" customHeight="1" thickBot="1">
      <c r="A9" s="18">
        <v>2015</v>
      </c>
      <c r="B9" s="27">
        <v>253</v>
      </c>
      <c r="C9" s="30">
        <f>'[6]Por Municipio - 2015'!C30</f>
        <v>118.76385447907158</v>
      </c>
      <c r="D9" s="19">
        <f>'[6]Por Municipio - 2015'!D30</f>
        <v>289.65184509062459</v>
      </c>
      <c r="E9" s="19">
        <f>'[6]Por Municipio - 2015'!E30</f>
        <v>265.89907419481028</v>
      </c>
      <c r="F9" s="19">
        <f>'[6]Por Municipio - 2015'!F30</f>
        <v>213.11513887077845</v>
      </c>
      <c r="G9" s="19">
        <f>'[6]Por Municipio - 2015'!G30</f>
        <v>296.24983700612859</v>
      </c>
      <c r="H9" s="19">
        <f>'[6]Por Municipio - 2015'!H30</f>
        <v>244.12570087364713</v>
      </c>
      <c r="I9" s="19">
        <f>'[6]Por Municipio - 2015'!I30</f>
        <v>205.85734776372408</v>
      </c>
      <c r="J9" s="19">
        <f>'[6]Por Municipio - 2015'!J30</f>
        <v>332.53879254140043</v>
      </c>
      <c r="K9" s="19">
        <f>'[6]Por Municipio - 2015'!K30</f>
        <v>70.598513495892547</v>
      </c>
      <c r="L9" s="19">
        <f>'[6]Por Municipio - 2015'!L30</f>
        <v>174.8467857608554</v>
      </c>
      <c r="M9" s="19">
        <f>'[6]Por Municipio - 2015'!M30</f>
        <v>81.155300560698919</v>
      </c>
      <c r="N9" s="30">
        <f>'[6]Por Municipio - 2015'!N30</f>
        <v>186.72317120876255</v>
      </c>
      <c r="O9" s="40">
        <f>SUM(C9:N9)</f>
        <v>2479.5253618463948</v>
      </c>
      <c r="P9" s="48">
        <f>O9/B9</f>
        <v>9.8004955013691504</v>
      </c>
      <c r="Q9" s="49">
        <f>P9/1000</f>
        <v>9.8004955013691504E-3</v>
      </c>
    </row>
    <row r="32" spans="2:14">
      <c r="B32" s="83" t="s">
        <v>15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2" t="s">
        <v>21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4" spans="1:17" ht="15" thickBot="1"/>
    <row r="5" spans="1:17" ht="16.5" customHeight="1">
      <c r="A5" s="5"/>
      <c r="B5" s="97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9" t="s">
        <v>17</v>
      </c>
      <c r="P5" s="95" t="s">
        <v>0</v>
      </c>
      <c r="Q5" s="95" t="s">
        <v>19</v>
      </c>
    </row>
    <row r="6" spans="1:17" ht="17.100000000000001" customHeight="1" thickBot="1">
      <c r="A6" s="5"/>
      <c r="B6" s="98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100"/>
      <c r="P6" s="96"/>
      <c r="Q6" s="96"/>
    </row>
    <row r="7" spans="1:17" s="13" customFormat="1" ht="16.8" customHeight="1">
      <c r="A7" s="17">
        <v>2017</v>
      </c>
      <c r="B7" s="26">
        <v>232</v>
      </c>
      <c r="C7" s="25">
        <f>'[7]VIDRIO POR MUNICIPIOS'!C29</f>
        <v>222.43611266554748</v>
      </c>
      <c r="D7" s="16">
        <f>'[7]VIDRIO POR MUNICIPIOS'!D29</f>
        <v>309.8526394329416</v>
      </c>
      <c r="E7" s="25">
        <f>'[7]VIDRIO POR MUNICIPIOS'!E29</f>
        <v>223.30162283156128</v>
      </c>
      <c r="F7" s="16">
        <f>'[7]VIDRIO POR MUNICIPIOS'!F29</f>
        <v>225.89815332960271</v>
      </c>
      <c r="G7" s="25">
        <f>'[7]VIDRIO POR MUNICIPIOS'!G29</f>
        <v>216.37754150345086</v>
      </c>
      <c r="H7" s="16">
        <f>'[7]VIDRIO POR MUNICIPIOS'!H29</f>
        <v>315.91121059503826</v>
      </c>
      <c r="I7" s="25">
        <f>'[7]VIDRIO POR MUNICIPIOS'!I29</f>
        <v>0</v>
      </c>
      <c r="J7" s="16">
        <f>'[7]VIDRIO POR MUNICIPIOS'!J29</f>
        <v>588.54691288938636</v>
      </c>
      <c r="K7" s="25">
        <f>'[7]VIDRIO POR MUNICIPIOS'!K29</f>
        <v>0</v>
      </c>
      <c r="L7" s="16">
        <f>'[7]VIDRIO POR MUNICIPIOS'!L29</f>
        <v>0</v>
      </c>
      <c r="M7" s="25">
        <f>'[7]VIDRIO POR MUNICIPIOS'!M29</f>
        <v>248.40141764596157</v>
      </c>
      <c r="N7" s="16">
        <f>'[7]VIDRIO POR MUNICIPIOS'!N29</f>
        <v>0</v>
      </c>
      <c r="O7" s="65">
        <f>SUM(C7:N7)</f>
        <v>2350.7256108934898</v>
      </c>
      <c r="P7" s="50">
        <f>O7/B7</f>
        <v>10.132437977989181</v>
      </c>
      <c r="Q7" s="51">
        <f>P7/1000</f>
        <v>1.013243797798918E-2</v>
      </c>
    </row>
    <row r="8" spans="1:17" s="13" customFormat="1" ht="16.8" customHeight="1">
      <c r="A8" s="69">
        <v>2016</v>
      </c>
      <c r="B8" s="70">
        <v>253</v>
      </c>
      <c r="C8" s="15">
        <f>'[8]VIDRIO POR MUNICIPIOS'!C29</f>
        <v>274.07953931977687</v>
      </c>
      <c r="D8" s="71">
        <f>'[8]VIDRIO POR MUNICIPIOS'!D29</f>
        <v>396.09501529602306</v>
      </c>
      <c r="E8" s="71">
        <f>'[8]VIDRIO POR MUNICIPIOS'!E29</f>
        <v>230.37250314918123</v>
      </c>
      <c r="F8" s="71">
        <f>'[8]VIDRIO POR MUNICIPIOS'!F29</f>
        <v>249.49433147381683</v>
      </c>
      <c r="G8" s="71">
        <f>'[8]VIDRIO POR MUNICIPIOS'!G29</f>
        <v>225.81968688141086</v>
      </c>
      <c r="H8" s="71">
        <f>'[8]VIDRIO POR MUNICIPIOS'!H29</f>
        <v>281.36404534820946</v>
      </c>
      <c r="I8" s="71">
        <f>'[8]VIDRIO POR MUNICIPIOS'!I29</f>
        <v>0</v>
      </c>
      <c r="J8" s="71">
        <f>'[8]VIDRIO POR MUNICIPIOS'!J29</f>
        <v>308.68094295483178</v>
      </c>
      <c r="K8" s="71">
        <f>'[8]VIDRIO POR MUNICIPIOS'!K29</f>
        <v>321.42882850458881</v>
      </c>
      <c r="L8" s="71">
        <f>'[8]VIDRIO POR MUNICIPIOS'!L29</f>
        <v>312.32319596904807</v>
      </c>
      <c r="M8" s="71">
        <f>'[8]VIDRIO POR MUNICIPIOS'!M29</f>
        <v>256.77883750224942</v>
      </c>
      <c r="N8" s="72">
        <f>'[8]VIDRIO POR MUNICIPIOS'!N29</f>
        <v>155.706316357747</v>
      </c>
      <c r="O8" s="65">
        <f>SUM(C8:N8)</f>
        <v>3012.1432427568834</v>
      </c>
      <c r="P8" s="50">
        <f>O8/B8</f>
        <v>11.905704516825626</v>
      </c>
      <c r="Q8" s="51">
        <f>P8/1000</f>
        <v>1.1905704516825625E-2</v>
      </c>
    </row>
    <row r="9" spans="1:17" s="4" customFormat="1" ht="16.8" customHeight="1" thickBot="1">
      <c r="A9" s="18">
        <v>2015</v>
      </c>
      <c r="B9" s="27">
        <v>253</v>
      </c>
      <c r="C9" s="23">
        <f>'[9]VIDRIO POR MUNICIPIOS'!C29</f>
        <v>314.25742574257424</v>
      </c>
      <c r="D9" s="67">
        <f>'[9]VIDRIO POR MUNICIPIOS'!D29</f>
        <v>212.23762376237624</v>
      </c>
      <c r="E9" s="67">
        <f>'[9]VIDRIO POR MUNICIPIOS'!E29</f>
        <v>202.21782178217822</v>
      </c>
      <c r="F9" s="67">
        <f>'[9]VIDRIO POR MUNICIPIOS'!F29</f>
        <v>250.49504950495049</v>
      </c>
      <c r="G9" s="67">
        <f>'[9]VIDRIO POR MUNICIPIOS'!G29</f>
        <v>313.34653465346531</v>
      </c>
      <c r="H9" s="67">
        <f>'[9]VIDRIO POR MUNICIPIOS'!H29</f>
        <v>235.009900990099</v>
      </c>
      <c r="I9" s="67">
        <f>'[9]VIDRIO POR MUNICIPIOS'!I29</f>
        <v>333.38613861386136</v>
      </c>
      <c r="J9" s="67">
        <f>'[9]VIDRIO POR MUNICIPIOS'!J29</f>
        <v>254.13861386138612</v>
      </c>
      <c r="K9" s="67">
        <f>'[9]VIDRIO POR MUNICIPIOS'!K29</f>
        <v>326.0990099009901</v>
      </c>
      <c r="L9" s="67">
        <f>'[9]VIDRIO POR MUNICIPIOS'!L29</f>
        <v>296.95049504950492</v>
      </c>
      <c r="M9" s="67">
        <f>'[9]VIDRIO POR MUNICIPIOS'!M29</f>
        <v>300.59405940594058</v>
      </c>
      <c r="N9" s="68">
        <f>'[9]VIDRIO POR MUNICIPIOS'!N29</f>
        <v>191.28712871287129</v>
      </c>
      <c r="O9" s="66">
        <f>SUM(C9:N9)</f>
        <v>3230.0198019801978</v>
      </c>
      <c r="P9" s="52">
        <f>O9/B9</f>
        <v>12.766876687668766</v>
      </c>
      <c r="Q9" s="53">
        <f>P9/1000</f>
        <v>1.2766876687668766E-2</v>
      </c>
    </row>
    <row r="34" spans="2:13">
      <c r="B34" s="83" t="s">
        <v>15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2" t="s">
        <v>22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4" spans="1:17" ht="15" thickBot="1"/>
    <row r="5" spans="1:17" ht="16.5" customHeight="1">
      <c r="B5" s="107" t="s">
        <v>1</v>
      </c>
      <c r="C5" s="109" t="s">
        <v>16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103" t="s">
        <v>17</v>
      </c>
      <c r="P5" s="105" t="s">
        <v>0</v>
      </c>
      <c r="Q5" s="101" t="s">
        <v>19</v>
      </c>
    </row>
    <row r="6" spans="1:17" ht="17.100000000000001" customHeight="1" thickBot="1">
      <c r="B6" s="108"/>
      <c r="C6" s="75" t="s">
        <v>2</v>
      </c>
      <c r="D6" s="76" t="s">
        <v>3</v>
      </c>
      <c r="E6" s="77" t="s">
        <v>4</v>
      </c>
      <c r="F6" s="77" t="s">
        <v>5</v>
      </c>
      <c r="G6" s="77" t="s">
        <v>6</v>
      </c>
      <c r="H6" s="77" t="s">
        <v>7</v>
      </c>
      <c r="I6" s="77" t="s">
        <v>8</v>
      </c>
      <c r="J6" s="77" t="s">
        <v>9</v>
      </c>
      <c r="K6" s="77" t="s">
        <v>10</v>
      </c>
      <c r="L6" s="77" t="s">
        <v>11</v>
      </c>
      <c r="M6" s="77" t="s">
        <v>12</v>
      </c>
      <c r="N6" s="78" t="s">
        <v>13</v>
      </c>
      <c r="O6" s="104"/>
      <c r="P6" s="106"/>
      <c r="Q6" s="102"/>
    </row>
    <row r="7" spans="1:17" ht="16.8" customHeight="1">
      <c r="A7" s="36">
        <v>2017</v>
      </c>
      <c r="B7" s="73">
        <v>232</v>
      </c>
      <c r="C7" s="74">
        <f>'[10]1.2'!E$23</f>
        <v>162.96296296296296</v>
      </c>
      <c r="D7" s="74">
        <f>'[10]1.2'!F$23</f>
        <v>90.370370370370367</v>
      </c>
      <c r="E7" s="74">
        <f>'[10]1.2'!G$23</f>
        <v>210.37037037037038</v>
      </c>
      <c r="F7" s="74">
        <f>'[10]1.2'!H$23</f>
        <v>231.11111111111111</v>
      </c>
      <c r="G7" s="74">
        <f>'[10]1.2'!I$23</f>
        <v>127.4074074074074</v>
      </c>
      <c r="H7" s="74">
        <f>'[10]1.2'!J$23</f>
        <v>256.2962962962963</v>
      </c>
      <c r="I7" s="74">
        <f>'[10]1.2'!K$23</f>
        <v>180.74074074074073</v>
      </c>
      <c r="J7" s="74">
        <f>'[10]1.2'!L$23</f>
        <v>185.18518518518519</v>
      </c>
      <c r="K7" s="74">
        <f>'[10]1.2'!M$23</f>
        <v>145.92592592592592</v>
      </c>
      <c r="L7" s="74">
        <f>'[10]1.2'!N$23</f>
        <v>105.18518518518519</v>
      </c>
      <c r="M7" s="74">
        <f>'[10]1.2'!O$23</f>
        <v>167.40740740740739</v>
      </c>
      <c r="N7" s="74">
        <f>'[10]1.2'!P$23</f>
        <v>191.85185185185185</v>
      </c>
      <c r="O7" s="63">
        <f>SUM(C7:N7)</f>
        <v>2054.8148148148148</v>
      </c>
      <c r="P7" s="64">
        <f>O7/B7</f>
        <v>8.8569604086845466</v>
      </c>
      <c r="Q7" s="57">
        <f>P7/1000</f>
        <v>8.8569604086845468E-3</v>
      </c>
    </row>
    <row r="8" spans="1:17" ht="16.8" customHeight="1">
      <c r="A8" s="79">
        <v>2016</v>
      </c>
      <c r="B8" s="34">
        <v>253</v>
      </c>
      <c r="C8" s="54">
        <v>231</v>
      </c>
      <c r="D8" s="55">
        <v>68</v>
      </c>
      <c r="E8" s="56">
        <v>133</v>
      </c>
      <c r="F8" s="56">
        <v>233</v>
      </c>
      <c r="G8" s="56">
        <v>141</v>
      </c>
      <c r="H8" s="56">
        <v>179</v>
      </c>
      <c r="I8" s="56">
        <v>153</v>
      </c>
      <c r="J8" s="56">
        <v>236</v>
      </c>
      <c r="K8" s="56">
        <v>114</v>
      </c>
      <c r="L8" s="56">
        <v>133</v>
      </c>
      <c r="M8" s="56">
        <v>191</v>
      </c>
      <c r="N8" s="55">
        <v>156</v>
      </c>
      <c r="O8" s="63">
        <f>SUM(C8:N8)</f>
        <v>1968</v>
      </c>
      <c r="P8" s="64">
        <f>O8/B8</f>
        <v>7.7786561264822138</v>
      </c>
      <c r="Q8" s="57">
        <f>P8/1000</f>
        <v>7.7786561264822137E-3</v>
      </c>
    </row>
    <row r="9" spans="1:17" s="4" customFormat="1" ht="16.8" customHeight="1" thickBot="1">
      <c r="A9" s="37">
        <v>2015</v>
      </c>
      <c r="B9" s="35">
        <v>253</v>
      </c>
      <c r="C9" s="58">
        <v>195</v>
      </c>
      <c r="D9" s="59">
        <v>132</v>
      </c>
      <c r="E9" s="60">
        <v>194</v>
      </c>
      <c r="F9" s="60">
        <v>151</v>
      </c>
      <c r="G9" s="60">
        <v>163</v>
      </c>
      <c r="H9" s="60">
        <v>142</v>
      </c>
      <c r="I9" s="60">
        <v>154</v>
      </c>
      <c r="J9" s="60">
        <v>280</v>
      </c>
      <c r="K9" s="60">
        <v>154</v>
      </c>
      <c r="L9" s="60">
        <v>199</v>
      </c>
      <c r="M9" s="60">
        <v>142</v>
      </c>
      <c r="N9" s="61">
        <v>145</v>
      </c>
      <c r="O9" s="38">
        <f>SUM(C9:N9)</f>
        <v>2051</v>
      </c>
      <c r="P9" s="62">
        <f>O9/B9</f>
        <v>8.1067193675889335</v>
      </c>
      <c r="Q9" s="39">
        <f>P9/1000</f>
        <v>8.1067193675889333E-3</v>
      </c>
    </row>
    <row r="12" spans="1:17">
      <c r="H12" s="11"/>
    </row>
    <row r="33" spans="2:10">
      <c r="B33" s="83" t="s">
        <v>15</v>
      </c>
      <c r="C33" s="83"/>
      <c r="D33" s="83"/>
      <c r="E33" s="83"/>
      <c r="F33" s="83"/>
      <c r="G33" s="83"/>
      <c r="H33" s="83"/>
      <c r="I33" s="83"/>
      <c r="J33" s="83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