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25725"/>
</workbook>
</file>

<file path=xl/calcChain.xml><?xml version="1.0" encoding="utf-8"?>
<calcChain xmlns="http://schemas.openxmlformats.org/spreadsheetml/2006/main">
  <c r="D7" i="4"/>
  <c r="E7"/>
  <c r="O7" s="1"/>
  <c r="P7" s="1"/>
  <c r="Q7" s="1"/>
  <c r="F7"/>
  <c r="G7"/>
  <c r="H7"/>
  <c r="I7"/>
  <c r="J7"/>
  <c r="K7"/>
  <c r="L7"/>
  <c r="M7"/>
  <c r="N7"/>
  <c r="C7"/>
  <c r="F7" i="3"/>
  <c r="G7"/>
  <c r="O7" s="1"/>
  <c r="P7" s="1"/>
  <c r="Q7" s="1"/>
  <c r="H7"/>
  <c r="I7"/>
  <c r="J7"/>
  <c r="K7"/>
  <c r="L7"/>
  <c r="M7"/>
  <c r="N7"/>
  <c r="F7" i="2"/>
  <c r="G7"/>
  <c r="H7"/>
  <c r="I7"/>
  <c r="J7"/>
  <c r="K7"/>
  <c r="L7"/>
  <c r="M7"/>
  <c r="N7"/>
  <c r="E7" i="1"/>
  <c r="F7"/>
  <c r="G7"/>
  <c r="H7"/>
  <c r="I7"/>
  <c r="J7"/>
  <c r="K7"/>
  <c r="L7"/>
  <c r="M7"/>
  <c r="N7"/>
  <c r="D7" i="3"/>
  <c r="E7"/>
  <c r="C7"/>
  <c r="D7" i="2"/>
  <c r="E7"/>
  <c r="C7"/>
  <c r="O7"/>
  <c r="P7" s="1"/>
  <c r="Q7" s="1"/>
  <c r="D7" i="1"/>
  <c r="C7"/>
  <c r="O7"/>
  <c r="P7" s="1"/>
  <c r="Q7" s="1"/>
  <c r="D8" i="3"/>
  <c r="E8"/>
  <c r="F8"/>
  <c r="G8"/>
  <c r="H8"/>
  <c r="I8"/>
  <c r="J8"/>
  <c r="K8"/>
  <c r="L8"/>
  <c r="M8"/>
  <c r="N8"/>
  <c r="C8"/>
  <c r="D9"/>
  <c r="E9"/>
  <c r="F9"/>
  <c r="G9"/>
  <c r="H9"/>
  <c r="I9"/>
  <c r="J9"/>
  <c r="K9"/>
  <c r="L9"/>
  <c r="M9"/>
  <c r="N9"/>
  <c r="C9"/>
  <c r="D9" i="2"/>
  <c r="E9"/>
  <c r="F9"/>
  <c r="G9"/>
  <c r="H9"/>
  <c r="I9"/>
  <c r="J9"/>
  <c r="K9"/>
  <c r="L9"/>
  <c r="M9"/>
  <c r="N9"/>
  <c r="C9"/>
  <c r="D8"/>
  <c r="E8"/>
  <c r="F8"/>
  <c r="G8"/>
  <c r="H8"/>
  <c r="I8"/>
  <c r="J8"/>
  <c r="K8"/>
  <c r="L8"/>
  <c r="M8"/>
  <c r="N8"/>
  <c r="C8"/>
  <c r="D9" i="1"/>
  <c r="E9"/>
  <c r="F9"/>
  <c r="G9"/>
  <c r="H9"/>
  <c r="I9"/>
  <c r="J9"/>
  <c r="K9"/>
  <c r="L9"/>
  <c r="M9"/>
  <c r="N9"/>
  <c r="C9"/>
  <c r="O9" s="1"/>
  <c r="P9" s="1"/>
  <c r="Q9" s="1"/>
  <c r="D8"/>
  <c r="E8"/>
  <c r="F8"/>
  <c r="G8"/>
  <c r="H8"/>
  <c r="I8"/>
  <c r="J8"/>
  <c r="K8"/>
  <c r="L8"/>
  <c r="M8"/>
  <c r="N8"/>
  <c r="C8"/>
  <c r="O8" i="3"/>
  <c r="P8" s="1"/>
  <c r="O8" i="2"/>
  <c r="P8" s="1"/>
  <c r="Q8" s="1"/>
  <c r="O9" i="4"/>
  <c r="P9" s="1"/>
  <c r="Q9" s="1"/>
  <c r="O8"/>
  <c r="P8" s="1"/>
  <c r="Q8" s="1"/>
  <c r="O8" i="1" l="1"/>
  <c r="P8" s="1"/>
  <c r="Q8" s="1"/>
  <c r="Q8" i="3"/>
  <c r="O9" l="1"/>
  <c r="P9" s="1"/>
  <c r="Q9" s="1"/>
  <c r="O9" i="2" l="1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<sst xmlns="http://schemas.openxmlformats.org/spreadsheetml/2006/main" count="76" uniqueCount="23">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</sst>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5" xfId="0" applyFont="1" applyFill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5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3" fontId="20" fillId="0" borderId="7" xfId="1" applyNumberFormat="1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4" fontId="23" fillId="4" borderId="14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8" xfId="0" applyNumberFormat="1" applyFont="1" applyBorder="1" applyAlignment="1">
      <alignment horizontal="center" vertical="center"/>
    </xf>
    <xf numFmtId="4" fontId="23" fillId="4" borderId="8" xfId="0" applyNumberFormat="1" applyFont="1" applyFill="1" applyBorder="1" applyAlignment="1">
      <alignment horizontal="center" vertical="center"/>
    </xf>
    <xf numFmtId="164" fontId="23" fillId="4" borderId="8" xfId="0" applyNumberFormat="1" applyFont="1" applyFill="1" applyBorder="1" applyAlignment="1">
      <alignment horizontal="center" vertical="center"/>
    </xf>
    <xf numFmtId="4" fontId="23" fillId="5" borderId="8" xfId="0" applyNumberFormat="1" applyFont="1" applyFill="1" applyBorder="1" applyAlignment="1">
      <alignment horizontal="center" vertical="center"/>
    </xf>
    <xf numFmtId="164" fontId="23" fillId="5" borderId="8" xfId="0" applyNumberFormat="1" applyFont="1" applyFill="1" applyBorder="1" applyAlignment="1">
      <alignment horizontal="center" vertical="center"/>
    </xf>
    <xf numFmtId="4" fontId="23" fillId="5" borderId="14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8" xfId="0" applyNumberFormat="1" applyFont="1" applyFill="1" applyBorder="1" applyAlignment="1">
      <alignment horizontal="center" vertical="center"/>
    </xf>
    <xf numFmtId="164" fontId="23" fillId="7" borderId="8" xfId="0" applyNumberFormat="1" applyFont="1" applyFill="1" applyBorder="1" applyAlignment="1">
      <alignment horizontal="center" vertical="center"/>
    </xf>
    <xf numFmtId="4" fontId="23" fillId="7" borderId="14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6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/>
    </xf>
    <xf numFmtId="164" fontId="23" fillId="8" borderId="8" xfId="0" applyNumberFormat="1" applyFont="1" applyFill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center" vertical="center" wrapText="1"/>
    </xf>
    <xf numFmtId="3" fontId="14" fillId="0" borderId="16" xfId="0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3" fontId="14" fillId="0" borderId="19" xfId="0" applyNumberFormat="1" applyFont="1" applyFill="1" applyBorder="1" applyAlignment="1">
      <alignment horizontal="center" vertical="center"/>
    </xf>
    <xf numFmtId="4" fontId="5" fillId="8" borderId="14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 wrapText="1"/>
    </xf>
    <xf numFmtId="4" fontId="5" fillId="8" borderId="8" xfId="0" applyNumberFormat="1" applyFont="1" applyFill="1" applyBorder="1" applyAlignment="1">
      <alignment horizontal="center" vertical="center" wrapText="1"/>
    </xf>
    <xf numFmtId="3" fontId="18" fillId="0" borderId="20" xfId="0" applyNumberFormat="1" applyFont="1" applyBorder="1" applyAlignment="1">
      <alignment horizontal="center" vertical="center"/>
    </xf>
    <xf numFmtId="3" fontId="18" fillId="0" borderId="21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3" fontId="16" fillId="0" borderId="8" xfId="0" applyNumberFormat="1" applyFont="1" applyFill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18" fillId="0" borderId="25" xfId="0" applyNumberFormat="1" applyFont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3" fontId="20" fillId="0" borderId="8" xfId="1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 wrapText="1"/>
    </xf>
    <xf numFmtId="3" fontId="5" fillId="3" borderId="15" xfId="0" applyNumberFormat="1" applyFont="1" applyFill="1" applyBorder="1" applyAlignment="1">
      <alignment horizontal="center" vertical="center" wrapText="1"/>
    </xf>
    <xf numFmtId="3" fontId="5" fillId="3" borderId="16" xfId="0" applyNumberFormat="1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externalLinks/externalLink9.xml" Type="http://schemas.openxmlformats.org/officeDocument/2006/relationships/externalLink"/>
<Relationship Id="rId14" Target="externalLinks/externalLink10.xml" Type="http://schemas.openxmlformats.org/officeDocument/2006/relationships/externalLink"/>
<Relationship Id="rId15" Target="theme/theme1.xml" Type="http://schemas.openxmlformats.org/officeDocument/2006/relationships/theme"/>
<Relationship Id="rId16" Target="styles.xml" Type="http://schemas.openxmlformats.org/officeDocument/2006/relationships/styles"/>
<Relationship Id="rId17" Target="sharedStrings.xml" Type="http://schemas.openxmlformats.org/officeDocument/2006/relationships/sharedStrings"/>
<Relationship Id="rId18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3660.7744950759475</c:v>
                </c:pt>
                <c:pt idx="1">
                  <c:v>3785.9823067935235</c:v>
                </c:pt>
                <c:pt idx="2">
                  <c:v>4070.1418794858955</c:v>
                </c:pt>
                <c:pt idx="3">
                  <c:v>4337.4294775496583</c:v>
                </c:pt>
                <c:pt idx="4">
                  <c:v>4126.5297946920382</c:v>
                </c:pt>
                <c:pt idx="5">
                  <c:v>3491.1667501251877</c:v>
                </c:pt>
                <c:pt idx="6">
                  <c:v>4550.1051577366052</c:v>
                </c:pt>
                <c:pt idx="7">
                  <c:v>5043.388415957269</c:v>
                </c:pt>
                <c:pt idx="8">
                  <c:v>4951.4805541645801</c:v>
                </c:pt>
                <c:pt idx="9">
                  <c:v>6174.6987147387745</c:v>
                </c:pt>
                <c:pt idx="10">
                  <c:v>4074.1378734768819</c:v>
                </c:pt>
                <c:pt idx="11">
                  <c:v>3317.5630111834416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5250.9663372969353</c:v>
                </c:pt>
                <c:pt idx="1">
                  <c:v>4575.675766203316</c:v>
                </c:pt>
                <c:pt idx="2">
                  <c:v>4154.4129961480485</c:v>
                </c:pt>
                <c:pt idx="3">
                  <c:v>4328.5278847764193</c:v>
                </c:pt>
                <c:pt idx="4">
                  <c:v>4267.4024451515661</c:v>
                </c:pt>
                <c:pt idx="5">
                  <c:v>4658.7640261262768</c:v>
                </c:pt>
                <c:pt idx="6">
                  <c:v>3919.96650477307</c:v>
                </c:pt>
                <c:pt idx="7">
                  <c:v>6132.125272148719</c:v>
                </c:pt>
                <c:pt idx="8">
                  <c:v>4863.0447161279517</c:v>
                </c:pt>
                <c:pt idx="9">
                  <c:v>5059.6516496399263</c:v>
                </c:pt>
                <c:pt idx="10">
                  <c:v>4848.7556523195444</c:v>
                </c:pt>
                <c:pt idx="11">
                  <c:v>4794.2455200133982</c:v>
                </c:pt>
              </c:numCache>
            </c:numRef>
          </c:val>
        </c:ser>
        <c:marker val="1"/>
        <c:axId val="62612608"/>
        <c:axId val="62614144"/>
      </c:lineChart>
      <c:catAx>
        <c:axId val="62612608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62614144"/>
        <c:crossesAt val="0"/>
        <c:auto val="1"/>
        <c:lblAlgn val="ctr"/>
        <c:lblOffset val="100"/>
      </c:catAx>
      <c:valAx>
        <c:axId val="6261414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62612608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228"/>
          <c:w val="0.52418879056047263"/>
          <c:h val="7.5527441092335404E-2"/>
        </c:manualLayout>
      </c:layout>
    </c:legend>
    <c:plotVisOnly val="1"/>
  </c:chart>
  <c:printSettings>
    <c:headerFooter/>
    <c:pageMargins b="0.75000000000000278" l="0.70000000000000062" r="0.70000000000000062" t="0.75000000000000278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778E-2"/>
          <c:w val="0.88015364782941952"/>
          <c:h val="0.7021347521364601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214.51612903225808</c:v>
                </c:pt>
                <c:pt idx="1">
                  <c:v>114.70046082949308</c:v>
                </c:pt>
                <c:pt idx="2">
                  <c:v>108.57142857142857</c:v>
                </c:pt>
                <c:pt idx="3">
                  <c:v>118.20276497695852</c:v>
                </c:pt>
                <c:pt idx="4">
                  <c:v>135.71428571428569</c:v>
                </c:pt>
                <c:pt idx="5">
                  <c:v>150.59907834101384</c:v>
                </c:pt>
                <c:pt idx="6">
                  <c:v>138.34101382488481</c:v>
                </c:pt>
                <c:pt idx="7">
                  <c:v>142.7188940092166</c:v>
                </c:pt>
                <c:pt idx="8">
                  <c:v>95.437788018433181</c:v>
                </c:pt>
                <c:pt idx="9">
                  <c:v>168.98617511520737</c:v>
                </c:pt>
                <c:pt idx="10">
                  <c:v>169.86175115207374</c:v>
                </c:pt>
                <c:pt idx="11">
                  <c:v>96.31336405529953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69.518354595157504</c:v>
                </c:pt>
                <c:pt idx="1">
                  <c:v>74.865920333246549</c:v>
                </c:pt>
                <c:pt idx="2">
                  <c:v>64.332561258076311</c:v>
                </c:pt>
                <c:pt idx="3">
                  <c:v>75.277271543868792</c:v>
                </c:pt>
                <c:pt idx="4">
                  <c:v>75.889308789467265</c:v>
                </c:pt>
                <c:pt idx="5">
                  <c:v>62.021211751798127</c:v>
                </c:pt>
                <c:pt idx="6">
                  <c:v>64.717786175789342</c:v>
                </c:pt>
                <c:pt idx="7">
                  <c:v>67.029135682067533</c:v>
                </c:pt>
                <c:pt idx="8">
                  <c:v>21.187370474216753</c:v>
                </c:pt>
                <c:pt idx="9">
                  <c:v>43.145190783859562</c:v>
                </c:pt>
                <c:pt idx="10">
                  <c:v>79.741557966597583</c:v>
                </c:pt>
                <c:pt idx="11">
                  <c:v>70.881384859197851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62.433172512713519</c:v>
                </c:pt>
                <c:pt idx="1">
                  <c:v>152.26757073934019</c:v>
                </c:pt>
                <c:pt idx="2">
                  <c:v>139.78093623679749</c:v>
                </c:pt>
                <c:pt idx="3">
                  <c:v>112.03285956448038</c:v>
                </c:pt>
                <c:pt idx="4">
                  <c:v>155.73608032337984</c:v>
                </c:pt>
                <c:pt idx="5">
                  <c:v>128.33485460946667</c:v>
                </c:pt>
                <c:pt idx="6">
                  <c:v>108.21749902203676</c:v>
                </c:pt>
                <c:pt idx="7">
                  <c:v>174.81288303559785</c:v>
                </c:pt>
                <c:pt idx="8">
                  <c:v>37.11305254922415</c:v>
                </c:pt>
                <c:pt idx="9">
                  <c:v>91.915503977050463</c:v>
                </c:pt>
                <c:pt idx="10">
                  <c:v>42.662667883687575</c:v>
                </c:pt>
                <c:pt idx="11">
                  <c:v>98.158821228321813</c:v>
                </c:pt>
              </c:numCache>
            </c:numRef>
          </c:val>
        </c:ser>
        <c:marker val="1"/>
        <c:axId val="77543296"/>
        <c:axId val="77926784"/>
      </c:lineChart>
      <c:catAx>
        <c:axId val="77543296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7926784"/>
        <c:crossesAt val="0"/>
        <c:auto val="1"/>
        <c:lblAlgn val="ctr"/>
        <c:lblOffset val="100"/>
      </c:catAx>
      <c:valAx>
        <c:axId val="7792678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77543296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106"/>
          <c:w val="0.60078277886497067"/>
          <c:h val="0.12522104747752522"/>
        </c:manualLayout>
      </c:layout>
    </c:legend>
    <c:plotVisOnly val="1"/>
  </c:chart>
  <c:printSettings>
    <c:headerFooter/>
    <c:pageMargins b="0.750000000000003" l="0.70000000000000062" r="0.70000000000000062" t="0.750000000000003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842E-2"/>
          <c:w val="0.88015364782941952"/>
          <c:h val="0.7116901437616155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526.56777673266743</c:v>
                </c:pt>
                <c:pt idx="1">
                  <c:v>228.38276440962508</c:v>
                </c:pt>
                <c:pt idx="2">
                  <c:v>164.58869613878008</c:v>
                </c:pt>
                <c:pt idx="3">
                  <c:v>166.50251818690543</c:v>
                </c:pt>
                <c:pt idx="4">
                  <c:v>625.18729833668692</c:v>
                </c:pt>
                <c:pt idx="5">
                  <c:v>725.2313279119885</c:v>
                </c:pt>
                <c:pt idx="6">
                  <c:v>382.02127659574467</c:v>
                </c:pt>
                <c:pt idx="7">
                  <c:v>433.79966424174597</c:v>
                </c:pt>
                <c:pt idx="8">
                  <c:v>0</c:v>
                </c:pt>
                <c:pt idx="9">
                  <c:v>0</c:v>
                </c:pt>
                <c:pt idx="10">
                  <c:v>573.59961423519746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658.32190223797147</c:v>
                </c:pt>
                <c:pt idx="1">
                  <c:v>407.21227456773147</c:v>
                </c:pt>
                <c:pt idx="2">
                  <c:v>463.5661723134366</c:v>
                </c:pt>
                <c:pt idx="3">
                  <c:v>155.81068922080257</c:v>
                </c:pt>
                <c:pt idx="4">
                  <c:v>141.02573330933956</c:v>
                </c:pt>
                <c:pt idx="5">
                  <c:v>175.71351448623358</c:v>
                </c:pt>
                <c:pt idx="6">
                  <c:v>314.26015141087407</c:v>
                </c:pt>
                <c:pt idx="7">
                  <c:v>192.77307899946013</c:v>
                </c:pt>
                <c:pt idx="8">
                  <c:v>200.73420910563252</c:v>
                </c:pt>
                <c:pt idx="9">
                  <c:v>474.51086722957882</c:v>
                </c:pt>
                <c:pt idx="10">
                  <c:v>552.91324434587136</c:v>
                </c:pt>
                <c:pt idx="11">
                  <c:v>97.239517725391394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165.20252025202518</c:v>
                </c:pt>
                <c:pt idx="1">
                  <c:v>111.57155715571557</c:v>
                </c:pt>
                <c:pt idx="2">
                  <c:v>106.3042304230423</c:v>
                </c:pt>
                <c:pt idx="3">
                  <c:v>131.68316831683168</c:v>
                </c:pt>
                <c:pt idx="4">
                  <c:v>164.7236723672367</c:v>
                </c:pt>
                <c:pt idx="5">
                  <c:v>123.54275427542754</c:v>
                </c:pt>
                <c:pt idx="6">
                  <c:v>427.8481048381081</c:v>
                </c:pt>
                <c:pt idx="7">
                  <c:v>133.5985598559856</c:v>
                </c:pt>
                <c:pt idx="8">
                  <c:v>500.25350960510411</c:v>
                </c:pt>
                <c:pt idx="9">
                  <c:v>156.10441044104411</c:v>
                </c:pt>
                <c:pt idx="10">
                  <c:v>158.01980198019803</c:v>
                </c:pt>
                <c:pt idx="11">
                  <c:v>355.90335967298387</c:v>
                </c:pt>
              </c:numCache>
            </c:numRef>
          </c:val>
        </c:ser>
        <c:marker val="1"/>
        <c:axId val="81510784"/>
        <c:axId val="81512320"/>
      </c:lineChart>
      <c:catAx>
        <c:axId val="81510784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512320"/>
        <c:crossesAt val="0"/>
        <c:auto val="1"/>
        <c:lblAlgn val="ctr"/>
        <c:lblOffset val="100"/>
      </c:catAx>
      <c:valAx>
        <c:axId val="8151232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510784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383159886471145"/>
          <c:h val="0.130483726516434"/>
        </c:manualLayout>
      </c:layout>
    </c:legend>
    <c:plotVisOnly val="1"/>
  </c:chart>
  <c:printSettings>
    <c:headerFooter/>
    <c:pageMargins b="0.750000000000003" l="0.70000000000000062" r="0.70000000000000062" t="0.750000000000003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162.96296296296296</c:v>
                </c:pt>
                <c:pt idx="1">
                  <c:v>90.370370370370367</c:v>
                </c:pt>
                <c:pt idx="2">
                  <c:v>210.37037037037038</c:v>
                </c:pt>
                <c:pt idx="3">
                  <c:v>231.11111111111111</c:v>
                </c:pt>
                <c:pt idx="4">
                  <c:v>127.4074074074074</c:v>
                </c:pt>
                <c:pt idx="5">
                  <c:v>256.2962962962963</c:v>
                </c:pt>
                <c:pt idx="6">
                  <c:v>180.74074074074073</c:v>
                </c:pt>
                <c:pt idx="7">
                  <c:v>185.18518518518519</c:v>
                </c:pt>
                <c:pt idx="8">
                  <c:v>145.92592592592592</c:v>
                </c:pt>
                <c:pt idx="9">
                  <c:v>105.18518518518519</c:v>
                </c:pt>
                <c:pt idx="10">
                  <c:v>167.40740740740739</c:v>
                </c:pt>
                <c:pt idx="11">
                  <c:v>191.85185185185185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231</c:v>
                </c:pt>
                <c:pt idx="1">
                  <c:v>68</c:v>
                </c:pt>
                <c:pt idx="2">
                  <c:v>133</c:v>
                </c:pt>
                <c:pt idx="3">
                  <c:v>233</c:v>
                </c:pt>
                <c:pt idx="4">
                  <c:v>141</c:v>
                </c:pt>
                <c:pt idx="5">
                  <c:v>179</c:v>
                </c:pt>
                <c:pt idx="6">
                  <c:v>153</c:v>
                </c:pt>
                <c:pt idx="7">
                  <c:v>236</c:v>
                </c:pt>
                <c:pt idx="8">
                  <c:v>114</c:v>
                </c:pt>
                <c:pt idx="9">
                  <c:v>133</c:v>
                </c:pt>
                <c:pt idx="10">
                  <c:v>191</c:v>
                </c:pt>
                <c:pt idx="11">
                  <c:v>156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195</c:v>
                </c:pt>
                <c:pt idx="1">
                  <c:v>132</c:v>
                </c:pt>
                <c:pt idx="2">
                  <c:v>194</c:v>
                </c:pt>
                <c:pt idx="3">
                  <c:v>151</c:v>
                </c:pt>
                <c:pt idx="4">
                  <c:v>163</c:v>
                </c:pt>
                <c:pt idx="5">
                  <c:v>142</c:v>
                </c:pt>
                <c:pt idx="6">
                  <c:v>154</c:v>
                </c:pt>
                <c:pt idx="7">
                  <c:v>280</c:v>
                </c:pt>
                <c:pt idx="8">
                  <c:v>154</c:v>
                </c:pt>
                <c:pt idx="9">
                  <c:v>199</c:v>
                </c:pt>
                <c:pt idx="10">
                  <c:v>142</c:v>
                </c:pt>
                <c:pt idx="11">
                  <c:v>145</c:v>
                </c:pt>
              </c:numCache>
            </c:numRef>
          </c:val>
        </c:ser>
        <c:marker val="1"/>
        <c:axId val="114158208"/>
        <c:axId val="114164864"/>
      </c:lineChart>
      <c:catAx>
        <c:axId val="114158208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4164864"/>
        <c:crosses val="autoZero"/>
        <c:auto val="1"/>
        <c:lblAlgn val="ctr"/>
        <c:lblOffset val="100"/>
      </c:catAx>
      <c:valAx>
        <c:axId val="11416486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4158208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4493428836300618"/>
          <c:y val="0.85056911988823969"/>
          <c:w val="0.49141824751580854"/>
          <c:h val="0.14943088011176028"/>
        </c:manualLayout>
      </c:layout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10</xdr:row>
      <xdr:rowOff>30480</xdr:rowOff>
    </xdr:from>
    <xdr:to>
      <xdr:col>16</xdr:col>
      <xdr:colOff>0</xdr:colOff>
      <xdr:row>30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10</xdr:row>
      <xdr:rowOff>7620</xdr:rowOff>
    </xdr:from>
    <xdr:to>
      <xdr:col>16</xdr:col>
      <xdr:colOff>297180</xdr:colOff>
      <xdr:row>29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16</xdr:col>
      <xdr:colOff>205740</xdr:colOff>
      <xdr:row>31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99060</xdr:rowOff>
    </xdr:from>
    <xdr:to>
      <xdr:col>16</xdr:col>
      <xdr:colOff>198120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10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PAPEL-CARTON%202017/PAPEL%20RUTAS,%20MUNICIPIOS,%20LOCALIDADES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9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F6">
            <v>4131.1873080859777</v>
          </cell>
          <cell r="G6">
            <v>4186.0286591606964</v>
          </cell>
          <cell r="H6">
            <v>5308.8178096212896</v>
          </cell>
          <cell r="I6">
            <v>4881.4636642784035</v>
          </cell>
          <cell r="J6">
            <v>5411.7911975435009</v>
          </cell>
          <cell r="K6">
            <v>5356.9498464687822</v>
          </cell>
          <cell r="L6">
            <v>4692.4360286591609</v>
          </cell>
          <cell r="M6">
            <v>7502.1801432958036</v>
          </cell>
          <cell r="N6">
            <v>6857.5025588536337</v>
          </cell>
          <cell r="O6">
            <v>8171.3613101330602</v>
          </cell>
          <cell r="P6">
            <v>4707.604912998976</v>
          </cell>
          <cell r="Q6">
            <v>7848.7308085977484</v>
          </cell>
        </row>
      </sheetData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22">
          <cell r="E22">
            <v>162.96296296296296</v>
          </cell>
          <cell r="F22">
            <v>90.370370370370367</v>
          </cell>
          <cell r="G22">
            <v>210.37037037037038</v>
          </cell>
          <cell r="H22">
            <v>231.11111111111111</v>
          </cell>
          <cell r="I22">
            <v>127.4074074074074</v>
          </cell>
          <cell r="J22">
            <v>256.2962962962963</v>
          </cell>
          <cell r="K22">
            <v>180.74074074074073</v>
          </cell>
          <cell r="L22">
            <v>185.18518518518519</v>
          </cell>
          <cell r="M22">
            <v>145.92592592592592</v>
          </cell>
          <cell r="N22">
            <v>105.18518518518519</v>
          </cell>
          <cell r="O22">
            <v>167.40740740740739</v>
          </cell>
          <cell r="P22">
            <v>191.85185185185185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>
        <row r="5">
          <cell r="F5">
            <v>247393.59777313849</v>
          </cell>
        </row>
      </sheetData>
      <sheetData sheetId="1"/>
      <sheetData sheetId="2">
        <row r="22">
          <cell r="F22">
            <v>327750</v>
          </cell>
        </row>
      </sheetData>
      <sheetData sheetId="3"/>
      <sheetData sheetId="4">
        <row r="29">
          <cell r="S29">
            <v>63327.705000000002</v>
          </cell>
        </row>
      </sheetData>
      <sheetData sheetId="5"/>
      <sheetData sheetId="6">
        <row r="5">
          <cell r="F5">
            <v>27717.126109529392</v>
          </cell>
        </row>
        <row r="6">
          <cell r="F6">
            <v>5250.9663372969353</v>
          </cell>
          <cell r="G6">
            <v>4575.675766203316</v>
          </cell>
          <cell r="H6">
            <v>4154.4129961480485</v>
          </cell>
          <cell r="I6">
            <v>4328.5278847764193</v>
          </cell>
          <cell r="J6">
            <v>4267.4024451515661</v>
          </cell>
          <cell r="K6">
            <v>4658.7640261262768</v>
          </cell>
          <cell r="L6">
            <v>3919.96650477307</v>
          </cell>
          <cell r="M6">
            <v>6132.125272148719</v>
          </cell>
          <cell r="N6">
            <v>4863.0447161279517</v>
          </cell>
          <cell r="O6">
            <v>5059.6516496399263</v>
          </cell>
          <cell r="P6">
            <v>4848.7556523195444</v>
          </cell>
          <cell r="Q6">
            <v>4794.2455200133982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F6">
            <v>3660.7744950759475</v>
          </cell>
          <cell r="G6">
            <v>3785.9823067935235</v>
          </cell>
          <cell r="H6">
            <v>4070.1418794858955</v>
          </cell>
          <cell r="I6">
            <v>4337.4294775496583</v>
          </cell>
          <cell r="J6">
            <v>4126.5297946920382</v>
          </cell>
          <cell r="K6">
            <v>3491.1667501251877</v>
          </cell>
          <cell r="L6">
            <v>4550.1051577366052</v>
          </cell>
          <cell r="M6">
            <v>5043.388415957269</v>
          </cell>
          <cell r="N6">
            <v>4951.4805541645801</v>
          </cell>
          <cell r="O6">
            <v>6174.6987147387745</v>
          </cell>
          <cell r="P6">
            <v>4074.1378734768819</v>
          </cell>
          <cell r="Q6">
            <v>3317.5630111834416</v>
          </cell>
        </row>
      </sheetData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7"/>
      <sheetName val="FEBRERO-2017"/>
      <sheetName val="MARZO-2017"/>
      <sheetName val="ABRIL-2017"/>
      <sheetName val="MAYO-2017"/>
      <sheetName val="JUNIO-2017"/>
      <sheetName val="JULIO-2017"/>
      <sheetName val="AGOSTO-2017"/>
      <sheetName val="SEPTIEMBRE-2017"/>
      <sheetName val="OCTUBRE-2017"/>
      <sheetName val="NOVIEMBRE-2017"/>
      <sheetName val="DICIEMBRE-2017"/>
      <sheetName val="Por Localidades 2017"/>
      <sheetName val="Por Municipio - 2017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>
        <row r="29">
          <cell r="C29">
            <v>214.51612903225808</v>
          </cell>
          <cell r="D29">
            <v>114.70046082949308</v>
          </cell>
          <cell r="E29">
            <v>108.57142857142857</v>
          </cell>
          <cell r="F29">
            <v>118.20276497695852</v>
          </cell>
          <cell r="G29">
            <v>135.71428571428569</v>
          </cell>
          <cell r="H29">
            <v>150.59907834101384</v>
          </cell>
          <cell r="I29">
            <v>138.34101382488481</v>
          </cell>
          <cell r="J29">
            <v>142.7188940092166</v>
          </cell>
          <cell r="K29">
            <v>95.437788018433181</v>
          </cell>
          <cell r="L29">
            <v>168.98617511520737</v>
          </cell>
          <cell r="M29">
            <v>169.86175115207374</v>
          </cell>
          <cell r="N29">
            <v>96.31336405529953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8">
          <cell r="C28">
            <v>1829.0367091903149</v>
          </cell>
        </row>
        <row r="29">
          <cell r="C29">
            <v>69.518354595157504</v>
          </cell>
          <cell r="D29">
            <v>74.865920333246549</v>
          </cell>
          <cell r="E29">
            <v>64.332561258076311</v>
          </cell>
          <cell r="F29">
            <v>75.277271543868792</v>
          </cell>
          <cell r="G29">
            <v>75.889308789467265</v>
          </cell>
          <cell r="H29">
            <v>62.021211751798127</v>
          </cell>
          <cell r="I29">
            <v>64.717786175789342</v>
          </cell>
          <cell r="J29">
            <v>67.029135682067533</v>
          </cell>
          <cell r="K29">
            <v>21.187370474216753</v>
          </cell>
          <cell r="L29">
            <v>43.145190783859562</v>
          </cell>
          <cell r="M29">
            <v>79.741557966597583</v>
          </cell>
          <cell r="N29">
            <v>70.881384859197851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9">
          <cell r="C29">
            <v>62.433172512713519</v>
          </cell>
          <cell r="D29">
            <v>152.26757073934019</v>
          </cell>
          <cell r="E29">
            <v>139.78093623679749</v>
          </cell>
          <cell r="F29">
            <v>112.03285956448038</v>
          </cell>
          <cell r="G29">
            <v>155.73608032337984</v>
          </cell>
          <cell r="H29">
            <v>128.33485460946667</v>
          </cell>
          <cell r="I29">
            <v>108.21749902203676</v>
          </cell>
          <cell r="J29">
            <v>174.81288303559785</v>
          </cell>
          <cell r="K29">
            <v>37.11305254922415</v>
          </cell>
          <cell r="L29">
            <v>91.915503977050463</v>
          </cell>
          <cell r="M29">
            <v>42.662667883687575</v>
          </cell>
          <cell r="N29">
            <v>98.158821228321813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8">
          <cell r="C28">
            <v>526.56777673266743</v>
          </cell>
          <cell r="D28">
            <v>228.38276440962508</v>
          </cell>
          <cell r="E28">
            <v>164.58869613878008</v>
          </cell>
          <cell r="F28">
            <v>166.50251818690543</v>
          </cell>
          <cell r="G28">
            <v>625.18729833668692</v>
          </cell>
          <cell r="H28">
            <v>725.2313279119885</v>
          </cell>
          <cell r="I28">
            <v>382.02127659574467</v>
          </cell>
          <cell r="J28">
            <v>433.79966424174597</v>
          </cell>
          <cell r="K28">
            <v>0</v>
          </cell>
          <cell r="L28">
            <v>0</v>
          </cell>
          <cell r="M28">
            <v>573.59961423519746</v>
          </cell>
          <cell r="N28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7">
          <cell r="C27">
            <v>6944.7723165245525</v>
          </cell>
        </row>
        <row r="28">
          <cell r="C28">
            <v>658.32190223797147</v>
          </cell>
          <cell r="D28">
            <v>407.21227456773147</v>
          </cell>
          <cell r="E28">
            <v>463.5661723134366</v>
          </cell>
          <cell r="F28">
            <v>155.81068922080257</v>
          </cell>
          <cell r="G28">
            <v>141.02573330933956</v>
          </cell>
          <cell r="H28">
            <v>175.71351448623358</v>
          </cell>
          <cell r="I28">
            <v>314.26015141087407</v>
          </cell>
          <cell r="J28">
            <v>192.77307899946013</v>
          </cell>
          <cell r="K28">
            <v>200.73420910563252</v>
          </cell>
          <cell r="L28">
            <v>474.51086722957882</v>
          </cell>
          <cell r="M28">
            <v>552.91324434587136</v>
          </cell>
          <cell r="N28">
            <v>97.239517725391394</v>
          </cell>
        </row>
      </sheetData>
      <sheetData sheetId="1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8">
          <cell r="C28">
            <v>165.20252025202518</v>
          </cell>
          <cell r="D28">
            <v>111.57155715571557</v>
          </cell>
          <cell r="E28">
            <v>106.3042304230423</v>
          </cell>
          <cell r="F28">
            <v>131.68316831683168</v>
          </cell>
          <cell r="G28">
            <v>164.7236723672367</v>
          </cell>
          <cell r="H28">
            <v>123.54275427542754</v>
          </cell>
          <cell r="I28">
            <v>427.8481048381081</v>
          </cell>
          <cell r="J28">
            <v>133.5985598559856</v>
          </cell>
          <cell r="K28">
            <v>500.25350960510411</v>
          </cell>
          <cell r="L28">
            <v>156.10441044104411</v>
          </cell>
          <cell r="M28">
            <v>158.01980198019803</v>
          </cell>
          <cell r="N28">
            <v>355.90335967298387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A28" sqref="A28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83" t="s">
        <v>18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86" t="s">
        <v>1</v>
      </c>
      <c r="C5" s="85" t="s">
        <v>16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8" t="s">
        <v>17</v>
      </c>
      <c r="P5" s="81" t="s">
        <v>0</v>
      </c>
      <c r="Q5" s="81" t="s">
        <v>19</v>
      </c>
    </row>
    <row r="6" spans="1:17" s="5" customFormat="1" ht="17.100000000000001" customHeight="1" thickBot="1">
      <c r="A6" s="1"/>
      <c r="B6" s="87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9"/>
      <c r="P6" s="82"/>
      <c r="Q6" s="82"/>
    </row>
    <row r="7" spans="1:17" s="5" customFormat="1" ht="17.100000000000001" customHeight="1">
      <c r="A7" s="17">
        <v>2017</v>
      </c>
      <c r="B7" s="26">
        <v>171</v>
      </c>
      <c r="C7" s="25">
        <f>[1]RONDA!F6</f>
        <v>4131.1873080859777</v>
      </c>
      <c r="D7" s="25">
        <f>[1]RONDA!G6</f>
        <v>4186.0286591606964</v>
      </c>
      <c r="E7" s="16">
        <f>[1]RONDA!H6</f>
        <v>5308.8178096212896</v>
      </c>
      <c r="F7" s="16">
        <f>[1]RONDA!I6</f>
        <v>4881.4636642784035</v>
      </c>
      <c r="G7" s="16">
        <f>[1]RONDA!J6</f>
        <v>5411.7911975435009</v>
      </c>
      <c r="H7" s="16">
        <f>[1]RONDA!K6</f>
        <v>5356.9498464687822</v>
      </c>
      <c r="I7" s="16">
        <f>[1]RONDA!L6</f>
        <v>4692.4360286591609</v>
      </c>
      <c r="J7" s="16">
        <f>[1]RONDA!M6</f>
        <v>7502.1801432958036</v>
      </c>
      <c r="K7" s="16">
        <f>[1]RONDA!N6</f>
        <v>6857.5025588536337</v>
      </c>
      <c r="L7" s="16">
        <f>[1]RONDA!O6</f>
        <v>8171.3613101330602</v>
      </c>
      <c r="M7" s="16">
        <f>[1]RONDA!P6</f>
        <v>4707.604912998976</v>
      </c>
      <c r="N7" s="25">
        <f>[1]RONDA!Q6</f>
        <v>7848.7308085977484</v>
      </c>
      <c r="O7" s="43">
        <f>SUM(C7:N7)</f>
        <v>69056.054247697029</v>
      </c>
      <c r="P7" s="44">
        <f>O7/B7</f>
        <v>403.83657454793587</v>
      </c>
      <c r="Q7" s="45">
        <f>P7/1000</f>
        <v>0.40383657454793587</v>
      </c>
    </row>
    <row r="8" spans="1:17" s="5" customFormat="1" ht="17.100000000000001" customHeight="1">
      <c r="A8" s="69">
        <v>2016</v>
      </c>
      <c r="B8" s="70">
        <v>158</v>
      </c>
      <c r="C8" s="15">
        <f>[2]RONDA!F6</f>
        <v>5250.9663372969353</v>
      </c>
      <c r="D8" s="71">
        <f>[2]RONDA!G6</f>
        <v>4575.675766203316</v>
      </c>
      <c r="E8" s="71">
        <f>[2]RONDA!H6</f>
        <v>4154.4129961480485</v>
      </c>
      <c r="F8" s="71">
        <f>[2]RONDA!I6</f>
        <v>4328.5278847764193</v>
      </c>
      <c r="G8" s="71">
        <f>[2]RONDA!J6</f>
        <v>4267.4024451515661</v>
      </c>
      <c r="H8" s="71">
        <f>[2]RONDA!K6</f>
        <v>4658.7640261262768</v>
      </c>
      <c r="I8" s="71">
        <f>[2]RONDA!L6</f>
        <v>3919.96650477307</v>
      </c>
      <c r="J8" s="71">
        <f>[2]RONDA!M6</f>
        <v>6132.125272148719</v>
      </c>
      <c r="K8" s="71">
        <f>[2]RONDA!N6</f>
        <v>4863.0447161279517</v>
      </c>
      <c r="L8" s="71">
        <f>[2]RONDA!O6</f>
        <v>5059.6516496399263</v>
      </c>
      <c r="M8" s="71">
        <f>[2]RONDA!P6</f>
        <v>4848.7556523195444</v>
      </c>
      <c r="N8" s="15">
        <f>[2]RONDA!Q6</f>
        <v>4794.2455200133982</v>
      </c>
      <c r="O8" s="43">
        <f>SUM(C8:N8)</f>
        <v>56853.538770725179</v>
      </c>
      <c r="P8" s="44">
        <f>O8/B8</f>
        <v>359.83252386534923</v>
      </c>
      <c r="Q8" s="45">
        <f>P8/1000</f>
        <v>0.35983252386534925</v>
      </c>
    </row>
    <row r="9" spans="1:17" s="6" customFormat="1" ht="15" thickBot="1">
      <c r="A9" s="18">
        <v>2015</v>
      </c>
      <c r="B9" s="27">
        <v>133</v>
      </c>
      <c r="C9" s="30">
        <f>[3]RONDA!F6</f>
        <v>3660.7744950759475</v>
      </c>
      <c r="D9" s="19">
        <f>[3]RONDA!G6</f>
        <v>3785.9823067935235</v>
      </c>
      <c r="E9" s="19">
        <f>[3]RONDA!H6</f>
        <v>4070.1418794858955</v>
      </c>
      <c r="F9" s="19">
        <f>[3]RONDA!I6</f>
        <v>4337.4294775496583</v>
      </c>
      <c r="G9" s="19">
        <f>[3]RONDA!J6</f>
        <v>4126.5297946920382</v>
      </c>
      <c r="H9" s="19">
        <f>[3]RONDA!K6</f>
        <v>3491.1667501251877</v>
      </c>
      <c r="I9" s="19">
        <f>[3]RONDA!L6</f>
        <v>4550.1051577366052</v>
      </c>
      <c r="J9" s="19">
        <f>[3]RONDA!M6</f>
        <v>5043.388415957269</v>
      </c>
      <c r="K9" s="19">
        <f>[3]RONDA!N6</f>
        <v>4951.4805541645801</v>
      </c>
      <c r="L9" s="19">
        <f>[3]RONDA!O6</f>
        <v>6174.6987147387745</v>
      </c>
      <c r="M9" s="19">
        <f>[3]RONDA!P6</f>
        <v>4074.1378734768819</v>
      </c>
      <c r="N9" s="30">
        <f>[3]RONDA!Q6</f>
        <v>3317.5630111834416</v>
      </c>
      <c r="O9" s="40">
        <f>SUM(C9:N9)</f>
        <v>51583.398430979796</v>
      </c>
      <c r="P9" s="41">
        <f>O9/B9</f>
        <v>387.84510098481047</v>
      </c>
      <c r="Q9" s="42">
        <f>P9/1000</f>
        <v>0.38784510098481045</v>
      </c>
    </row>
    <row r="23" ht="15.75" customHeight="1"/>
    <row r="33" spans="2:13">
      <c r="B33" s="84" t="s">
        <v>14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D7" sqref="D7:N7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83" t="s">
        <v>20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7" ht="17.25" customHeight="1"/>
    <row r="4" spans="1:17" ht="17.25" customHeight="1" thickBot="1"/>
    <row r="5" spans="1:17" ht="16.5" customHeight="1">
      <c r="A5" s="5"/>
      <c r="B5" s="92" t="s">
        <v>1</v>
      </c>
      <c r="C5" s="85" t="s">
        <v>16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94" t="s">
        <v>17</v>
      </c>
      <c r="P5" s="90" t="s">
        <v>0</v>
      </c>
      <c r="Q5" s="90" t="s">
        <v>19</v>
      </c>
    </row>
    <row r="6" spans="1:17" ht="17.100000000000001" customHeight="1" thickBot="1">
      <c r="A6" s="5"/>
      <c r="B6" s="93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95"/>
      <c r="P6" s="91"/>
      <c r="Q6" s="91"/>
    </row>
    <row r="7" spans="1:17" s="13" customFormat="1" ht="17.100000000000001" customHeight="1">
      <c r="A7" s="17">
        <v>2017</v>
      </c>
      <c r="B7" s="26">
        <v>171</v>
      </c>
      <c r="C7" s="25">
        <f>'[4]Por Municipio - 2017'!C29</f>
        <v>214.51612903225808</v>
      </c>
      <c r="D7" s="16">
        <f>'[4]Por Municipio - 2017'!D29</f>
        <v>114.70046082949308</v>
      </c>
      <c r="E7" s="25">
        <f>'[4]Por Municipio - 2017'!E29</f>
        <v>108.57142857142857</v>
      </c>
      <c r="F7" s="16">
        <f>'[4]Por Municipio - 2017'!F29</f>
        <v>118.20276497695852</v>
      </c>
      <c r="G7" s="25">
        <f>'[4]Por Municipio - 2017'!G29</f>
        <v>135.71428571428569</v>
      </c>
      <c r="H7" s="16">
        <f>'[4]Por Municipio - 2017'!H29</f>
        <v>150.59907834101384</v>
      </c>
      <c r="I7" s="25">
        <f>'[4]Por Municipio - 2017'!I29</f>
        <v>138.34101382488481</v>
      </c>
      <c r="J7" s="16">
        <f>'[4]Por Municipio - 2017'!J29</f>
        <v>142.7188940092166</v>
      </c>
      <c r="K7" s="25">
        <f>'[4]Por Municipio - 2017'!K29</f>
        <v>95.437788018433181</v>
      </c>
      <c r="L7" s="16">
        <f>'[4]Por Municipio - 2017'!L29</f>
        <v>168.98617511520737</v>
      </c>
      <c r="M7" s="25">
        <f>'[4]Por Municipio - 2017'!M29</f>
        <v>169.86175115207374</v>
      </c>
      <c r="N7" s="16">
        <f>'[4]Por Municipio - 2017'!N29</f>
        <v>96.31336405529953</v>
      </c>
      <c r="O7" s="43">
        <f>SUM(C7:N7)</f>
        <v>1653.9631336405528</v>
      </c>
      <c r="P7" s="46">
        <f>O7/B7</f>
        <v>9.6722990271377363</v>
      </c>
      <c r="Q7" s="47">
        <f>P7/1000</f>
        <v>9.672299027137737E-3</v>
      </c>
    </row>
    <row r="8" spans="1:17" s="13" customFormat="1" ht="17.100000000000001" customHeight="1">
      <c r="A8" s="69">
        <v>2016</v>
      </c>
      <c r="B8" s="70">
        <v>158</v>
      </c>
      <c r="C8" s="15">
        <f>'[5]Por Municipio - 2016'!C29</f>
        <v>69.518354595157504</v>
      </c>
      <c r="D8" s="71">
        <f>'[5]Por Municipio - 2016'!D29</f>
        <v>74.865920333246549</v>
      </c>
      <c r="E8" s="71">
        <f>'[5]Por Municipio - 2016'!E29</f>
        <v>64.332561258076311</v>
      </c>
      <c r="F8" s="71">
        <f>'[5]Por Municipio - 2016'!F29</f>
        <v>75.277271543868792</v>
      </c>
      <c r="G8" s="71">
        <f>'[5]Por Municipio - 2016'!G29</f>
        <v>75.889308789467265</v>
      </c>
      <c r="H8" s="71">
        <f>'[5]Por Municipio - 2016'!H29</f>
        <v>62.021211751798127</v>
      </c>
      <c r="I8" s="71">
        <f>'[5]Por Municipio - 2016'!I29</f>
        <v>64.717786175789342</v>
      </c>
      <c r="J8" s="71">
        <f>'[5]Por Municipio - 2016'!J29</f>
        <v>67.029135682067533</v>
      </c>
      <c r="K8" s="71">
        <f>'[5]Por Municipio - 2016'!K29</f>
        <v>21.187370474216753</v>
      </c>
      <c r="L8" s="71">
        <f>'[5]Por Municipio - 2016'!L29</f>
        <v>43.145190783859562</v>
      </c>
      <c r="M8" s="71">
        <f>'[5]Por Municipio - 2016'!M29</f>
        <v>79.741557966597583</v>
      </c>
      <c r="N8" s="15">
        <f>'[5]Por Municipio - 2016'!N29</f>
        <v>70.881384859197851</v>
      </c>
      <c r="O8" s="43">
        <f>SUM(C8:N8)</f>
        <v>768.6070542133433</v>
      </c>
      <c r="P8" s="46">
        <f>O8/B8</f>
        <v>4.8646016089452111</v>
      </c>
      <c r="Q8" s="47">
        <f>P8/1000</f>
        <v>4.8646016089452107E-3</v>
      </c>
    </row>
    <row r="9" spans="1:17" s="7" customFormat="1" ht="15" thickBot="1">
      <c r="A9" s="18">
        <v>2015</v>
      </c>
      <c r="B9" s="27">
        <v>133</v>
      </c>
      <c r="C9" s="30">
        <f>'[6]Por Municipio - 2015'!C29</f>
        <v>62.433172512713519</v>
      </c>
      <c r="D9" s="19">
        <f>'[6]Por Municipio - 2015'!D29</f>
        <v>152.26757073934019</v>
      </c>
      <c r="E9" s="19">
        <f>'[6]Por Municipio - 2015'!E29</f>
        <v>139.78093623679749</v>
      </c>
      <c r="F9" s="19">
        <f>'[6]Por Municipio - 2015'!F29</f>
        <v>112.03285956448038</v>
      </c>
      <c r="G9" s="19">
        <f>'[6]Por Municipio - 2015'!G29</f>
        <v>155.73608032337984</v>
      </c>
      <c r="H9" s="19">
        <f>'[6]Por Municipio - 2015'!H29</f>
        <v>128.33485460946667</v>
      </c>
      <c r="I9" s="19">
        <f>'[6]Por Municipio - 2015'!I29</f>
        <v>108.21749902203676</v>
      </c>
      <c r="J9" s="19">
        <f>'[6]Por Municipio - 2015'!J29</f>
        <v>174.81288303559785</v>
      </c>
      <c r="K9" s="19">
        <f>'[6]Por Municipio - 2015'!K29</f>
        <v>37.11305254922415</v>
      </c>
      <c r="L9" s="19">
        <f>'[6]Por Municipio - 2015'!L29</f>
        <v>91.915503977050463</v>
      </c>
      <c r="M9" s="19">
        <f>'[6]Por Municipio - 2015'!M29</f>
        <v>42.662667883687575</v>
      </c>
      <c r="N9" s="30">
        <f>'[6]Por Municipio - 2015'!N29</f>
        <v>98.158821228321813</v>
      </c>
      <c r="O9" s="40">
        <f>SUM(C9:N9)</f>
        <v>1303.465901682097</v>
      </c>
      <c r="P9" s="48">
        <f>O9/B9</f>
        <v>9.8004955013691504</v>
      </c>
      <c r="Q9" s="49">
        <f>P9/1000</f>
        <v>9.8004955013691504E-3</v>
      </c>
    </row>
    <row r="32" spans="2:14">
      <c r="B32" s="84" t="s">
        <v>15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>
      <selection activeCell="D7" sqref="D7:N7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83" t="s">
        <v>21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4" spans="1:17" ht="15" thickBot="1"/>
    <row r="5" spans="1:17" ht="16.5" customHeight="1">
      <c r="A5" s="5"/>
      <c r="B5" s="98" t="s">
        <v>1</v>
      </c>
      <c r="C5" s="85" t="s">
        <v>16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100" t="s">
        <v>17</v>
      </c>
      <c r="P5" s="96" t="s">
        <v>0</v>
      </c>
      <c r="Q5" s="96" t="s">
        <v>19</v>
      </c>
    </row>
    <row r="6" spans="1:17" ht="17.100000000000001" customHeight="1" thickBot="1">
      <c r="A6" s="5"/>
      <c r="B6" s="99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101"/>
      <c r="P6" s="97"/>
      <c r="Q6" s="97"/>
    </row>
    <row r="7" spans="1:17" s="13" customFormat="1" ht="17.100000000000001" customHeight="1">
      <c r="A7" s="17">
        <v>2017</v>
      </c>
      <c r="B7" s="26">
        <v>171</v>
      </c>
      <c r="C7" s="25">
        <f>'[7]VIDRIO POR MUNICIPIOS'!C28</f>
        <v>526.56777673266743</v>
      </c>
      <c r="D7" s="16">
        <f>'[7]VIDRIO POR MUNICIPIOS'!D28</f>
        <v>228.38276440962508</v>
      </c>
      <c r="E7" s="25">
        <f>'[7]VIDRIO POR MUNICIPIOS'!E28</f>
        <v>164.58869613878008</v>
      </c>
      <c r="F7" s="16">
        <f>'[7]VIDRIO POR MUNICIPIOS'!F28</f>
        <v>166.50251818690543</v>
      </c>
      <c r="G7" s="25">
        <f>'[7]VIDRIO POR MUNICIPIOS'!G28</f>
        <v>625.18729833668692</v>
      </c>
      <c r="H7" s="16">
        <f>'[7]VIDRIO POR MUNICIPIOS'!H28</f>
        <v>725.2313279119885</v>
      </c>
      <c r="I7" s="25">
        <f>'[7]VIDRIO POR MUNICIPIOS'!I28</f>
        <v>382.02127659574467</v>
      </c>
      <c r="J7" s="16">
        <f>'[7]VIDRIO POR MUNICIPIOS'!J28</f>
        <v>433.79966424174597</v>
      </c>
      <c r="K7" s="25">
        <f>'[7]VIDRIO POR MUNICIPIOS'!K28</f>
        <v>0</v>
      </c>
      <c r="L7" s="16">
        <f>'[7]VIDRIO POR MUNICIPIOS'!L28</f>
        <v>0</v>
      </c>
      <c r="M7" s="25">
        <f>'[7]VIDRIO POR MUNICIPIOS'!M28</f>
        <v>573.59961423519746</v>
      </c>
      <c r="N7" s="16">
        <f>'[7]VIDRIO POR MUNICIPIOS'!N28</f>
        <v>0</v>
      </c>
      <c r="O7" s="73">
        <f>SUM(C7:N7)</f>
        <v>3825.8809367893418</v>
      </c>
      <c r="P7" s="50">
        <f>O7/B7</f>
        <v>22.373572729762234</v>
      </c>
      <c r="Q7" s="51">
        <f>P7/1000</f>
        <v>2.2373572729762235E-2</v>
      </c>
    </row>
    <row r="8" spans="1:17" s="13" customFormat="1" ht="17.100000000000001" customHeight="1">
      <c r="A8" s="69">
        <v>2016</v>
      </c>
      <c r="B8" s="70">
        <v>158</v>
      </c>
      <c r="C8" s="15">
        <f>'[8]VIDRIO POR MUNICIPIOS'!C28</f>
        <v>658.32190223797147</v>
      </c>
      <c r="D8" s="71">
        <f>'[8]VIDRIO POR MUNICIPIOS'!D28</f>
        <v>407.21227456773147</v>
      </c>
      <c r="E8" s="71">
        <f>'[8]VIDRIO POR MUNICIPIOS'!E28</f>
        <v>463.5661723134366</v>
      </c>
      <c r="F8" s="71">
        <f>'[8]VIDRIO POR MUNICIPIOS'!F28</f>
        <v>155.81068922080257</v>
      </c>
      <c r="G8" s="71">
        <f>'[8]VIDRIO POR MUNICIPIOS'!G28</f>
        <v>141.02573330933956</v>
      </c>
      <c r="H8" s="71">
        <f>'[8]VIDRIO POR MUNICIPIOS'!H28</f>
        <v>175.71351448623358</v>
      </c>
      <c r="I8" s="71">
        <f>'[8]VIDRIO POR MUNICIPIOS'!I28</f>
        <v>314.26015141087407</v>
      </c>
      <c r="J8" s="71">
        <f>'[8]VIDRIO POR MUNICIPIOS'!J28</f>
        <v>192.77307899946013</v>
      </c>
      <c r="K8" s="71">
        <f>'[8]VIDRIO POR MUNICIPIOS'!K28</f>
        <v>200.73420910563252</v>
      </c>
      <c r="L8" s="71">
        <f>'[8]VIDRIO POR MUNICIPIOS'!L28</f>
        <v>474.51086722957882</v>
      </c>
      <c r="M8" s="71">
        <f>'[8]VIDRIO POR MUNICIPIOS'!M28</f>
        <v>552.91324434587136</v>
      </c>
      <c r="N8" s="72">
        <f>'[8]VIDRIO POR MUNICIPIOS'!N28</f>
        <v>97.239517725391394</v>
      </c>
      <c r="O8" s="65">
        <f>SUM(C8:N8)</f>
        <v>3834.0813549523241</v>
      </c>
      <c r="P8" s="50">
        <f>O8/B8</f>
        <v>24.266337689571671</v>
      </c>
      <c r="Q8" s="51">
        <f>P8/1000</f>
        <v>2.426633768957167E-2</v>
      </c>
    </row>
    <row r="9" spans="1:17" s="4" customFormat="1" ht="15" thickBot="1">
      <c r="A9" s="18">
        <v>2015</v>
      </c>
      <c r="B9" s="27">
        <v>133</v>
      </c>
      <c r="C9" s="23">
        <f>'[9]VIDRIO POR MUNICIPIOS'!C28</f>
        <v>165.20252025202518</v>
      </c>
      <c r="D9" s="67">
        <f>'[9]VIDRIO POR MUNICIPIOS'!D28</f>
        <v>111.57155715571557</v>
      </c>
      <c r="E9" s="67">
        <f>'[9]VIDRIO POR MUNICIPIOS'!E28</f>
        <v>106.3042304230423</v>
      </c>
      <c r="F9" s="67">
        <f>'[9]VIDRIO POR MUNICIPIOS'!F28</f>
        <v>131.68316831683168</v>
      </c>
      <c r="G9" s="67">
        <f>'[9]VIDRIO POR MUNICIPIOS'!G28</f>
        <v>164.7236723672367</v>
      </c>
      <c r="H9" s="67">
        <f>'[9]VIDRIO POR MUNICIPIOS'!H28</f>
        <v>123.54275427542754</v>
      </c>
      <c r="I9" s="67">
        <f>'[9]VIDRIO POR MUNICIPIOS'!I28</f>
        <v>427.8481048381081</v>
      </c>
      <c r="J9" s="67">
        <f>'[9]VIDRIO POR MUNICIPIOS'!J28</f>
        <v>133.5985598559856</v>
      </c>
      <c r="K9" s="67">
        <f>'[9]VIDRIO POR MUNICIPIOS'!K28</f>
        <v>500.25350960510411</v>
      </c>
      <c r="L9" s="67">
        <f>'[9]VIDRIO POR MUNICIPIOS'!L28</f>
        <v>156.10441044104411</v>
      </c>
      <c r="M9" s="67">
        <f>'[9]VIDRIO POR MUNICIPIOS'!M28</f>
        <v>158.01980198019803</v>
      </c>
      <c r="N9" s="68">
        <f>'[9]VIDRIO POR MUNICIPIOS'!N28</f>
        <v>355.90335967298387</v>
      </c>
      <c r="O9" s="66">
        <f>SUM(C9:N9)</f>
        <v>2534.7556491837026</v>
      </c>
      <c r="P9" s="52">
        <f>O9/B9</f>
        <v>19.058313151757162</v>
      </c>
      <c r="Q9" s="53">
        <f>P9/1000</f>
        <v>1.9058313151757163E-2</v>
      </c>
    </row>
    <row r="34" spans="2:13">
      <c r="B34" s="84" t="s">
        <v>15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21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>
      <selection activeCell="C7" sqref="C7:N7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83" t="s">
        <v>22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4" spans="1:17" ht="15" thickBot="1"/>
    <row r="5" spans="1:17" ht="16.5" customHeight="1">
      <c r="B5" s="108" t="s">
        <v>1</v>
      </c>
      <c r="C5" s="110" t="s">
        <v>16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1"/>
      <c r="O5" s="104" t="s">
        <v>17</v>
      </c>
      <c r="P5" s="106" t="s">
        <v>0</v>
      </c>
      <c r="Q5" s="102" t="s">
        <v>19</v>
      </c>
    </row>
    <row r="6" spans="1:17" ht="17.100000000000001" customHeight="1" thickBot="1">
      <c r="B6" s="109"/>
      <c r="C6" s="77" t="s">
        <v>2</v>
      </c>
      <c r="D6" s="78" t="s">
        <v>3</v>
      </c>
      <c r="E6" s="79" t="s">
        <v>4</v>
      </c>
      <c r="F6" s="79" t="s">
        <v>5</v>
      </c>
      <c r="G6" s="79" t="s">
        <v>6</v>
      </c>
      <c r="H6" s="79" t="s">
        <v>7</v>
      </c>
      <c r="I6" s="79" t="s">
        <v>8</v>
      </c>
      <c r="J6" s="79" t="s">
        <v>9</v>
      </c>
      <c r="K6" s="79" t="s">
        <v>10</v>
      </c>
      <c r="L6" s="79" t="s">
        <v>11</v>
      </c>
      <c r="M6" s="79" t="s">
        <v>12</v>
      </c>
      <c r="N6" s="80" t="s">
        <v>13</v>
      </c>
      <c r="O6" s="105"/>
      <c r="P6" s="107"/>
      <c r="Q6" s="103"/>
    </row>
    <row r="7" spans="1:17" ht="17.100000000000001" customHeight="1">
      <c r="A7" s="36">
        <v>2017</v>
      </c>
      <c r="B7" s="75">
        <v>171</v>
      </c>
      <c r="C7" s="76">
        <f>'[10]1.2'!E$22</f>
        <v>162.96296296296296</v>
      </c>
      <c r="D7" s="76">
        <f>'[10]1.2'!F$22</f>
        <v>90.370370370370367</v>
      </c>
      <c r="E7" s="76">
        <f>'[10]1.2'!G$22</f>
        <v>210.37037037037038</v>
      </c>
      <c r="F7" s="76">
        <f>'[10]1.2'!H$22</f>
        <v>231.11111111111111</v>
      </c>
      <c r="G7" s="76">
        <f>'[10]1.2'!I$22</f>
        <v>127.4074074074074</v>
      </c>
      <c r="H7" s="76">
        <f>'[10]1.2'!J$22</f>
        <v>256.2962962962963</v>
      </c>
      <c r="I7" s="76">
        <f>'[10]1.2'!K$22</f>
        <v>180.74074074074073</v>
      </c>
      <c r="J7" s="76">
        <f>'[10]1.2'!L$22</f>
        <v>185.18518518518519</v>
      </c>
      <c r="K7" s="76">
        <f>'[10]1.2'!M$22</f>
        <v>145.92592592592592</v>
      </c>
      <c r="L7" s="76">
        <f>'[10]1.2'!N$22</f>
        <v>105.18518518518519</v>
      </c>
      <c r="M7" s="76">
        <f>'[10]1.2'!O$22</f>
        <v>167.40740740740739</v>
      </c>
      <c r="N7" s="76">
        <f>'[10]1.2'!P$22</f>
        <v>191.85185185185185</v>
      </c>
      <c r="O7" s="63">
        <f>SUM(C7:N7)</f>
        <v>2054.8148148148148</v>
      </c>
      <c r="P7" s="64">
        <f>O7/B7</f>
        <v>12.016460905349794</v>
      </c>
      <c r="Q7" s="57">
        <f>P7/1000</f>
        <v>1.2016460905349793E-2</v>
      </c>
    </row>
    <row r="8" spans="1:17" ht="17.100000000000001" customHeight="1">
      <c r="A8" s="74">
        <v>2016</v>
      </c>
      <c r="B8" s="34">
        <v>158</v>
      </c>
      <c r="C8" s="54">
        <v>231</v>
      </c>
      <c r="D8" s="55">
        <v>68</v>
      </c>
      <c r="E8" s="56">
        <v>133</v>
      </c>
      <c r="F8" s="56">
        <v>233</v>
      </c>
      <c r="G8" s="56">
        <v>141</v>
      </c>
      <c r="H8" s="56">
        <v>179</v>
      </c>
      <c r="I8" s="56">
        <v>153</v>
      </c>
      <c r="J8" s="56">
        <v>236</v>
      </c>
      <c r="K8" s="56">
        <v>114</v>
      </c>
      <c r="L8" s="56">
        <v>133</v>
      </c>
      <c r="M8" s="56">
        <v>191</v>
      </c>
      <c r="N8" s="55">
        <v>156</v>
      </c>
      <c r="O8" s="63">
        <f>SUM(C8:N8)</f>
        <v>1968</v>
      </c>
      <c r="P8" s="64">
        <f>O8/B8</f>
        <v>12.455696202531646</v>
      </c>
      <c r="Q8" s="57">
        <f>P8/1000</f>
        <v>1.2455696202531646E-2</v>
      </c>
    </row>
    <row r="9" spans="1:17" s="4" customFormat="1" ht="15" thickBot="1">
      <c r="A9" s="37">
        <v>2015</v>
      </c>
      <c r="B9" s="35">
        <v>133</v>
      </c>
      <c r="C9" s="58">
        <v>195</v>
      </c>
      <c r="D9" s="59">
        <v>132</v>
      </c>
      <c r="E9" s="60">
        <v>194</v>
      </c>
      <c r="F9" s="60">
        <v>151</v>
      </c>
      <c r="G9" s="60">
        <v>163</v>
      </c>
      <c r="H9" s="60">
        <v>142</v>
      </c>
      <c r="I9" s="60">
        <v>154</v>
      </c>
      <c r="J9" s="60">
        <v>280</v>
      </c>
      <c r="K9" s="60">
        <v>154</v>
      </c>
      <c r="L9" s="60">
        <v>199</v>
      </c>
      <c r="M9" s="60">
        <v>142</v>
      </c>
      <c r="N9" s="61">
        <v>145</v>
      </c>
      <c r="O9" s="38">
        <f>SUM(C9:N9)</f>
        <v>2051</v>
      </c>
      <c r="P9" s="62">
        <f>O9/B9</f>
        <v>15.421052631578947</v>
      </c>
      <c r="Q9" s="39">
        <f>P9/1000</f>
        <v>1.5421052631578946E-2</v>
      </c>
    </row>
    <row r="12" spans="1:17">
      <c r="H12" s="11"/>
    </row>
    <row r="33" spans="2:10">
      <c r="B33" s="84" t="s">
        <v>15</v>
      </c>
      <c r="C33" s="84"/>
      <c r="D33" s="84"/>
      <c r="E33" s="84"/>
      <c r="F33" s="84"/>
      <c r="G33" s="84"/>
      <c r="H33" s="84"/>
      <c r="I33" s="84"/>
      <c r="J33" s="84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:O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