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E7" i="3" l="1"/>
  <c r="F7"/>
  <c r="O7" s="1"/>
  <c r="P7" s="1"/>
  <c r="Q7" s="1"/>
  <c r="G7"/>
  <c r="H7"/>
  <c r="I7"/>
  <c r="J7"/>
  <c r="K7"/>
  <c r="L7"/>
  <c r="M7"/>
  <c r="N7"/>
  <c r="D7" i="2"/>
  <c r="E7"/>
  <c r="O7" s="1"/>
  <c r="P7" s="1"/>
  <c r="Q7" s="1"/>
  <c r="F7"/>
  <c r="G7"/>
  <c r="H7"/>
  <c r="I7"/>
  <c r="J7"/>
  <c r="K7"/>
  <c r="L7"/>
  <c r="M7"/>
  <c r="N7"/>
  <c r="C7"/>
  <c r="M7" i="1"/>
  <c r="N7"/>
  <c r="E7"/>
  <c r="F7"/>
  <c r="G7"/>
  <c r="H7"/>
  <c r="I7"/>
  <c r="J7"/>
  <c r="K7"/>
  <c r="L7"/>
  <c r="D7"/>
  <c r="D7" i="3"/>
  <c r="O7" i="4"/>
  <c r="P7" s="1"/>
  <c r="Q7" s="1"/>
  <c r="C7" i="3"/>
  <c r="C7" i="1"/>
  <c r="O7"/>
  <c r="P7" s="1"/>
  <c r="Q7" s="1"/>
  <c r="N8"/>
  <c r="O9" i="4"/>
  <c r="P9" s="1"/>
  <c r="Q9" s="1"/>
  <c r="O8"/>
  <c r="P8" s="1"/>
  <c r="Q8" s="1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O9"/>
  <c r="P9" s="1"/>
  <c r="O8"/>
  <c r="O9" i="2"/>
  <c r="P9" s="1"/>
  <c r="Q9" s="1"/>
  <c r="O8"/>
  <c r="P8" s="1"/>
  <c r="Q8" s="1"/>
  <c r="D8" i="1"/>
  <c r="O8" s="1"/>
  <c r="P8" s="1"/>
  <c r="Q8" s="1"/>
  <c r="E8"/>
  <c r="F8"/>
  <c r="G8"/>
  <c r="H8"/>
  <c r="I8"/>
  <c r="J8"/>
  <c r="K8"/>
  <c r="L8"/>
  <c r="M8"/>
  <c r="C8"/>
  <c r="D9"/>
  <c r="E9"/>
  <c r="F9"/>
  <c r="G9"/>
  <c r="H9"/>
  <c r="I9"/>
  <c r="J9"/>
  <c r="K9"/>
  <c r="L9"/>
  <c r="M9"/>
  <c r="N9"/>
  <c r="C9"/>
  <c r="O9" s="1"/>
  <c r="P9" s="1"/>
  <c r="Q9" s="1"/>
  <c r="P8" i="3" l="1"/>
  <c r="Q8" s="1"/>
  <c r="Q9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<sst xmlns="http://schemas.openxmlformats.org/spreadsheetml/2006/main" count="76" uniqueCount="23">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</sst>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4" fontId="24" fillId="7" borderId="17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center"/>
    </xf>
    <xf numFmtId="3" fontId="14" fillId="0" borderId="12" xfId="1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64" fontId="24" fillId="8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7.5389042394041511E-2"/>
          <c:w val="0.88015364782941952"/>
          <c:h val="0.68809873664372168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RSU!$C$7:$N$7</c:f>
              <c:numCache>
                <c:formatCode>#,##0</c:formatCode>
                <c:ptCount val="12"/>
                <c:pt idx="0">
                  <c:v>203358.01906930411</c:v>
                </c:pt>
                <c:pt idx="1">
                  <c:v>188692.18727764339</c:v>
                </c:pt>
                <c:pt idx="2">
                  <c:v>221444.85555713676</c:v>
                </c:pt>
                <c:pt idx="3">
                  <c:v>213835.8047530952</c:v>
                </c:pt>
                <c:pt idx="4">
                  <c:v>236095.34652056353</c:v>
                </c:pt>
                <c:pt idx="5">
                  <c:v>233456.72406432332</c:v>
                </c:pt>
                <c:pt idx="6">
                  <c:v>226875.50875195675</c:v>
                </c:pt>
                <c:pt idx="7">
                  <c:v>241234.52397893838</c:v>
                </c:pt>
                <c:pt idx="8">
                  <c:v>228486.295716522</c:v>
                </c:pt>
                <c:pt idx="9">
                  <c:v>232459.57022911627</c:v>
                </c:pt>
                <c:pt idx="10">
                  <c:v>310866.543332859</c:v>
                </c:pt>
                <c:pt idx="11">
                  <c:v>211703.42962857548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197751.64297896533</c:v>
                </c:pt>
                <c:pt idx="1">
                  <c:v>185518.87009664581</c:v>
                </c:pt>
                <c:pt idx="2">
                  <c:v>208371.80926662876</c:v>
                </c:pt>
                <c:pt idx="3">
                  <c:v>214860.63104036383</c:v>
                </c:pt>
                <c:pt idx="4">
                  <c:v>221894.6674246731</c:v>
                </c:pt>
                <c:pt idx="5">
                  <c:v>207749.80386583286</c:v>
                </c:pt>
                <c:pt idx="6">
                  <c:v>231984.97725980671</c:v>
                </c:pt>
                <c:pt idx="7">
                  <c:v>232737.52700397954</c:v>
                </c:pt>
                <c:pt idx="8">
                  <c:v>215981.77657760092</c:v>
                </c:pt>
                <c:pt idx="9">
                  <c:v>199333.53325753269</c:v>
                </c:pt>
                <c:pt idx="10">
                  <c:v>25509.900511654349</c:v>
                </c:pt>
                <c:pt idx="11">
                  <c:v>204048.4877771461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174137.54042553192</c:v>
                </c:pt>
                <c:pt idx="1">
                  <c:v>166458.38297872341</c:v>
                </c:pt>
                <c:pt idx="2">
                  <c:v>209053.9489361702</c:v>
                </c:pt>
                <c:pt idx="3">
                  <c:v>199244.24680851065</c:v>
                </c:pt>
                <c:pt idx="4">
                  <c:v>207873.71914893616</c:v>
                </c:pt>
                <c:pt idx="5">
                  <c:v>193833.5829787234</c:v>
                </c:pt>
                <c:pt idx="6">
                  <c:v>206877.42127659573</c:v>
                </c:pt>
                <c:pt idx="7">
                  <c:v>185909.1829787234</c:v>
                </c:pt>
                <c:pt idx="8">
                  <c:v>182874.30638297871</c:v>
                </c:pt>
                <c:pt idx="9">
                  <c:v>195427.6595744681</c:v>
                </c:pt>
                <c:pt idx="10">
                  <c:v>186537.61702127659</c:v>
                </c:pt>
                <c:pt idx="11">
                  <c:v>179119.02978723403</c:v>
                </c:pt>
              </c:numCache>
            </c:numRef>
          </c:val>
        </c:ser>
        <c:marker val="1"/>
        <c:axId val="115451392"/>
        <c:axId val="115452928"/>
      </c:lineChart>
      <c:catAx>
        <c:axId val="1154513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5452928"/>
        <c:crossesAt val="0"/>
        <c:auto val="1"/>
        <c:lblAlgn val="ctr"/>
        <c:lblOffset val="100"/>
      </c:catAx>
      <c:valAx>
        <c:axId val="1154529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54513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239450837876039"/>
          <c:y val="0.87233686306453073"/>
          <c:w val="0.62654600301659191"/>
          <c:h val="9.0475848226882538E-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AÑO 2.017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6698</c:v>
                </c:pt>
                <c:pt idx="1">
                  <c:v>4298</c:v>
                </c:pt>
                <c:pt idx="2">
                  <c:v>6731</c:v>
                </c:pt>
                <c:pt idx="3">
                  <c:v>6187</c:v>
                </c:pt>
                <c:pt idx="4">
                  <c:v>7805</c:v>
                </c:pt>
                <c:pt idx="5">
                  <c:v>4339</c:v>
                </c:pt>
                <c:pt idx="6">
                  <c:v>7223</c:v>
                </c:pt>
                <c:pt idx="7">
                  <c:v>6823</c:v>
                </c:pt>
                <c:pt idx="8">
                  <c:v>4394</c:v>
                </c:pt>
                <c:pt idx="9">
                  <c:v>6329</c:v>
                </c:pt>
                <c:pt idx="10">
                  <c:v>5446</c:v>
                </c:pt>
                <c:pt idx="11">
                  <c:v>9274</c:v>
                </c:pt>
              </c:numCache>
            </c:numRef>
          </c:val>
        </c:ser>
        <c:ser>
          <c:idx val="1"/>
          <c:order val="1"/>
          <c:tx>
            <c:v>AÑO 2.016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7440</c:v>
                </c:pt>
                <c:pt idx="1">
                  <c:v>5205</c:v>
                </c:pt>
                <c:pt idx="2">
                  <c:v>7575</c:v>
                </c:pt>
                <c:pt idx="3">
                  <c:v>5876</c:v>
                </c:pt>
                <c:pt idx="4">
                  <c:v>5763</c:v>
                </c:pt>
                <c:pt idx="5">
                  <c:v>7068</c:v>
                </c:pt>
                <c:pt idx="6">
                  <c:v>6272</c:v>
                </c:pt>
                <c:pt idx="7">
                  <c:v>4531</c:v>
                </c:pt>
                <c:pt idx="8">
                  <c:v>6244</c:v>
                </c:pt>
                <c:pt idx="9">
                  <c:v>5706</c:v>
                </c:pt>
                <c:pt idx="10">
                  <c:v>6829</c:v>
                </c:pt>
                <c:pt idx="11">
                  <c:v>8544</c:v>
                </c:pt>
              </c:numCache>
            </c:numRef>
          </c:val>
        </c:ser>
        <c:ser>
          <c:idx val="2"/>
          <c:order val="2"/>
          <c:tx>
            <c:v>AÑO 2.017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9355</c:v>
                </c:pt>
                <c:pt idx="1">
                  <c:v>7350</c:v>
                </c:pt>
                <c:pt idx="2">
                  <c:v>5880</c:v>
                </c:pt>
                <c:pt idx="3">
                  <c:v>8491</c:v>
                </c:pt>
                <c:pt idx="4">
                  <c:v>8997</c:v>
                </c:pt>
                <c:pt idx="5">
                  <c:v>7958</c:v>
                </c:pt>
                <c:pt idx="6">
                  <c:v>8664</c:v>
                </c:pt>
                <c:pt idx="7">
                  <c:v>7731</c:v>
                </c:pt>
                <c:pt idx="8">
                  <c:v>9874</c:v>
                </c:pt>
                <c:pt idx="9">
                  <c:v>7483</c:v>
                </c:pt>
                <c:pt idx="10">
                  <c:v>8433</c:v>
                </c:pt>
                <c:pt idx="11">
                  <c:v>10079</c:v>
                </c:pt>
              </c:numCache>
            </c:numRef>
          </c:val>
        </c:ser>
        <c:marker val="1"/>
        <c:axId val="114106752"/>
        <c:axId val="114108288"/>
      </c:lineChart>
      <c:catAx>
        <c:axId val="11410675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08288"/>
        <c:crosses val="autoZero"/>
        <c:auto val="1"/>
        <c:lblAlgn val="ctr"/>
        <c:lblOffset val="100"/>
      </c:catAx>
      <c:valAx>
        <c:axId val="1141082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067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>
        <c:manualLayout>
          <c:xMode val="edge"/>
          <c:yMode val="edge"/>
          <c:x val="0.20406115783822493"/>
          <c:y val="0.92101962308359586"/>
          <c:w val="0.6080145699117151"/>
          <c:h val="6.467422527119733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5E-2"/>
          <c:w val="0.88015364782941952"/>
          <c:h val="0.71169014376161555"/>
        </c:manualLayout>
      </c:layout>
      <c:lineChart>
        <c:grouping val="standard"/>
        <c:ser>
          <c:idx val="0"/>
          <c:order val="0"/>
          <c:tx>
            <c:v>AÑO 2.017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4017.7812287683196</c:v>
                </c:pt>
                <c:pt idx="1">
                  <c:v>4195.6517519169174</c:v>
                </c:pt>
                <c:pt idx="2">
                  <c:v>5304.726778608172</c:v>
                </c:pt>
                <c:pt idx="3">
                  <c:v>3986.3923129185669</c:v>
                </c:pt>
                <c:pt idx="4">
                  <c:v>13999.456468989614</c:v>
                </c:pt>
                <c:pt idx="5">
                  <c:v>5325.6527225080072</c:v>
                </c:pt>
                <c:pt idx="6">
                  <c:v>4258.429583616422</c:v>
                </c:pt>
                <c:pt idx="7">
                  <c:v>6089.4496748519841</c:v>
                </c:pt>
                <c:pt idx="8">
                  <c:v>5346.5786664078423</c:v>
                </c:pt>
                <c:pt idx="9">
                  <c:v>7826.3030185382895</c:v>
                </c:pt>
                <c:pt idx="10">
                  <c:v>6371.9499174997572</c:v>
                </c:pt>
                <c:pt idx="11">
                  <c:v>4352.5963311656797</c:v>
                </c:pt>
              </c:numCache>
            </c:numRef>
          </c:val>
        </c:ser>
        <c:ser>
          <c:idx val="1"/>
          <c:order val="1"/>
          <c:tx>
            <c:v>AÑO 2.017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5275.0562888198765</c:v>
                </c:pt>
                <c:pt idx="1">
                  <c:v>4949.9534161490683</c:v>
                </c:pt>
                <c:pt idx="2">
                  <c:v>4603.8761645962732</c:v>
                </c:pt>
                <c:pt idx="3">
                  <c:v>11147.882375776398</c:v>
                </c:pt>
                <c:pt idx="4">
                  <c:v>5893.8004658385098</c:v>
                </c:pt>
                <c:pt idx="5">
                  <c:v>5820.3901397515529</c:v>
                </c:pt>
                <c:pt idx="6">
                  <c:v>5033.8509316770187</c:v>
                </c:pt>
                <c:pt idx="7">
                  <c:v>6963.4937888198765</c:v>
                </c:pt>
                <c:pt idx="8">
                  <c:v>8138.0590062111805</c:v>
                </c:pt>
                <c:pt idx="9">
                  <c:v>7928.3152173913049</c:v>
                </c:pt>
                <c:pt idx="10">
                  <c:v>5663.0822981366464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AÑO 2.017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3467.6126039048909</c:v>
                </c:pt>
                <c:pt idx="1">
                  <c:v>2924.4925575101488</c:v>
                </c:pt>
                <c:pt idx="2">
                  <c:v>6036.988208003093</c:v>
                </c:pt>
                <c:pt idx="3">
                  <c:v>5786.3174173593661</c:v>
                </c:pt>
                <c:pt idx="4">
                  <c:v>9995.4977769186171</c:v>
                </c:pt>
                <c:pt idx="5">
                  <c:v>6193.657452155423</c:v>
                </c:pt>
                <c:pt idx="6">
                  <c:v>6350.3266963077522</c:v>
                </c:pt>
                <c:pt idx="7">
                  <c:v>3394.5002899671372</c:v>
                </c:pt>
                <c:pt idx="8">
                  <c:v>6747.2221148269864</c:v>
                </c:pt>
                <c:pt idx="9">
                  <c:v>5232.7527546878027</c:v>
                </c:pt>
                <c:pt idx="10">
                  <c:v>9180.8177073265033</c:v>
                </c:pt>
                <c:pt idx="11">
                  <c:v>4940.303498936787</c:v>
                </c:pt>
              </c:numCache>
            </c:numRef>
          </c:val>
        </c:ser>
        <c:marker val="1"/>
        <c:axId val="114155520"/>
        <c:axId val="114157056"/>
      </c:lineChart>
      <c:catAx>
        <c:axId val="1141555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7056"/>
        <c:crossesAt val="0"/>
        <c:auto val="1"/>
        <c:lblAlgn val="ctr"/>
        <c:lblOffset val="100"/>
      </c:catAx>
      <c:valAx>
        <c:axId val="114157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41555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698934984120397"/>
          <c:y val="0.8728035844631854"/>
          <c:w val="0.6674630075214113"/>
          <c:h val="9.432330574062868E-2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8.5531030223656226E-2"/>
          <c:w val="0.88015364782941952"/>
          <c:h val="0.67795674881410661"/>
        </c:manualLayout>
      </c:layout>
      <c:lineChart>
        <c:grouping val="standard"/>
        <c:ser>
          <c:idx val="1"/>
          <c:order val="0"/>
          <c:tx>
            <c:v>AÑO 2.017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8741.8181818181802</c:v>
                </c:pt>
                <c:pt idx="1">
                  <c:v>7709.0909090909081</c:v>
                </c:pt>
                <c:pt idx="2">
                  <c:v>9709.0909090909117</c:v>
                </c:pt>
                <c:pt idx="3">
                  <c:v>8945.454545454546</c:v>
                </c:pt>
                <c:pt idx="4">
                  <c:v>9716.363636363636</c:v>
                </c:pt>
                <c:pt idx="5">
                  <c:v>9840</c:v>
                </c:pt>
                <c:pt idx="6">
                  <c:v>9818.1818181818198</c:v>
                </c:pt>
                <c:pt idx="7">
                  <c:v>11396.363636363636</c:v>
                </c:pt>
                <c:pt idx="8">
                  <c:v>10298.181818181818</c:v>
                </c:pt>
                <c:pt idx="9">
                  <c:v>9305.1572327044032</c:v>
                </c:pt>
                <c:pt idx="10">
                  <c:v>9474.2138364779876</c:v>
                </c:pt>
                <c:pt idx="11">
                  <c:v>9672.7272727272739</c:v>
                </c:pt>
              </c:numCache>
            </c:numRef>
          </c:val>
        </c:ser>
        <c:ser>
          <c:idx val="0"/>
          <c:order val="1"/>
          <c:tx>
            <c:v>AÑO 2.016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10255</c:v>
                </c:pt>
                <c:pt idx="1">
                  <c:v>10175</c:v>
                </c:pt>
                <c:pt idx="2">
                  <c:v>9215</c:v>
                </c:pt>
                <c:pt idx="3">
                  <c:v>10771</c:v>
                </c:pt>
                <c:pt idx="4">
                  <c:v>9818</c:v>
                </c:pt>
                <c:pt idx="5">
                  <c:v>9251</c:v>
                </c:pt>
                <c:pt idx="6">
                  <c:v>10145</c:v>
                </c:pt>
                <c:pt idx="7">
                  <c:v>9295</c:v>
                </c:pt>
                <c:pt idx="8">
                  <c:v>9484</c:v>
                </c:pt>
                <c:pt idx="9">
                  <c:v>9607</c:v>
                </c:pt>
                <c:pt idx="10">
                  <c:v>9280</c:v>
                </c:pt>
                <c:pt idx="11">
                  <c:v>9964</c:v>
                </c:pt>
              </c:numCache>
            </c:numRef>
          </c:val>
        </c:ser>
        <c:ser>
          <c:idx val="2"/>
          <c:order val="2"/>
          <c:tx>
            <c:v>AÑO 2.015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7523</c:v>
                </c:pt>
                <c:pt idx="1">
                  <c:v>10171</c:v>
                </c:pt>
                <c:pt idx="2">
                  <c:v>8459</c:v>
                </c:pt>
                <c:pt idx="3">
                  <c:v>13187</c:v>
                </c:pt>
                <c:pt idx="4">
                  <c:v>10350</c:v>
                </c:pt>
                <c:pt idx="5">
                  <c:v>10057</c:v>
                </c:pt>
                <c:pt idx="6">
                  <c:v>11979</c:v>
                </c:pt>
                <c:pt idx="7">
                  <c:v>10651</c:v>
                </c:pt>
                <c:pt idx="8">
                  <c:v>11028</c:v>
                </c:pt>
                <c:pt idx="9">
                  <c:v>10694</c:v>
                </c:pt>
                <c:pt idx="10">
                  <c:v>8917</c:v>
                </c:pt>
                <c:pt idx="11">
                  <c:v>8329</c:v>
                </c:pt>
              </c:numCache>
            </c:numRef>
          </c:val>
        </c:ser>
        <c:marker val="1"/>
        <c:axId val="116389760"/>
        <c:axId val="116391296"/>
      </c:lineChart>
      <c:catAx>
        <c:axId val="1163897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91296"/>
        <c:crossesAt val="0"/>
        <c:auto val="1"/>
        <c:lblAlgn val="ctr"/>
        <c:lblOffset val="100"/>
      </c:catAx>
      <c:valAx>
        <c:axId val="116391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638976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0736786409650151"/>
          <c:y val="0.87233686306453073"/>
          <c:w val="0.80593239689753449"/>
          <c:h val="8.3714523007139413E-2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10</xdr:row>
      <xdr:rowOff>60960</xdr:rowOff>
    </xdr:from>
    <xdr:to>
      <xdr:col>17</xdr:col>
      <xdr:colOff>45720</xdr:colOff>
      <xdr:row>29</xdr:row>
      <xdr:rowOff>137160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15</xdr:col>
      <xdr:colOff>731520</xdr:colOff>
      <xdr:row>31</xdr:row>
      <xdr:rowOff>99060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//delfin/VolServicios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file://///delfin/VolServicios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file://///delfin/VolServicios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12">
          <cell r="F12">
            <v>116060</v>
          </cell>
        </row>
        <row r="13">
          <cell r="F13">
            <v>203358.01906930411</v>
          </cell>
          <cell r="G13">
            <v>188692.18727764339</v>
          </cell>
          <cell r="H13">
            <v>221444.85555713676</v>
          </cell>
          <cell r="I13">
            <v>213835.8047530952</v>
          </cell>
          <cell r="J13">
            <v>236095.34652056353</v>
          </cell>
          <cell r="K13">
            <v>233456.72406432332</v>
          </cell>
          <cell r="L13">
            <v>226875.50875195675</v>
          </cell>
          <cell r="M13">
            <v>241234.52397893838</v>
          </cell>
          <cell r="N13">
            <v>228486.295716522</v>
          </cell>
          <cell r="O13">
            <v>232459.57022911627</v>
          </cell>
          <cell r="P13">
            <v>310866.543332859</v>
          </cell>
          <cell r="Q13">
            <v>211703.42962857548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12">
          <cell r="F12">
            <v>96360</v>
          </cell>
        </row>
        <row r="13">
          <cell r="F13">
            <v>197751.64297896533</v>
          </cell>
          <cell r="G13">
            <v>185518.87009664581</v>
          </cell>
          <cell r="H13">
            <v>208371.80926662876</v>
          </cell>
          <cell r="I13">
            <v>214860.63104036383</v>
          </cell>
          <cell r="J13">
            <v>221894.6674246731</v>
          </cell>
          <cell r="K13">
            <v>207749.80386583286</v>
          </cell>
          <cell r="L13">
            <v>231984.97725980671</v>
          </cell>
          <cell r="M13">
            <v>232737.52700397954</v>
          </cell>
          <cell r="N13">
            <v>215981.77657760092</v>
          </cell>
          <cell r="O13">
            <v>199333.53325753269</v>
          </cell>
          <cell r="P13">
            <v>25509.900511654349</v>
          </cell>
          <cell r="Q13">
            <v>204048.4877771461</v>
          </cell>
        </row>
      </sheetData>
      <sheetData sheetId="1"/>
      <sheetData sheetId="2">
        <row r="49">
          <cell r="S49">
            <v>102861.249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33">
          <cell r="S33">
            <v>24846.57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2">
          <cell r="F12">
            <v>2480</v>
          </cell>
        </row>
        <row r="13">
          <cell r="F13">
            <v>174137.54042553192</v>
          </cell>
          <cell r="G13">
            <v>166458.38297872341</v>
          </cell>
          <cell r="H13">
            <v>209053.9489361702</v>
          </cell>
          <cell r="I13">
            <v>199244.24680851065</v>
          </cell>
          <cell r="J13">
            <v>207873.71914893616</v>
          </cell>
          <cell r="K13">
            <v>193833.5829787234</v>
          </cell>
          <cell r="L13">
            <v>206877.42127659573</v>
          </cell>
          <cell r="M13">
            <v>185909.1829787234</v>
          </cell>
          <cell r="N13">
            <v>182874.30638297871</v>
          </cell>
          <cell r="O13">
            <v>195427.6595744681</v>
          </cell>
          <cell r="P13">
            <v>186537.61702127659</v>
          </cell>
          <cell r="Q13">
            <v>179119.02978723403</v>
          </cell>
        </row>
      </sheetData>
      <sheetData sheetId="1"/>
      <sheetData sheetId="2">
        <row r="49">
          <cell r="S49">
            <v>101209.535</v>
          </cell>
        </row>
      </sheetData>
      <sheetData sheetId="3"/>
      <sheetData sheetId="4">
        <row r="29">
          <cell r="S29">
            <v>64026.63</v>
          </cell>
        </row>
      </sheetData>
      <sheetData sheetId="5"/>
      <sheetData sheetId="6">
        <row r="35">
          <cell r="S35">
            <v>24177.286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4017.7812287683196</v>
          </cell>
          <cell r="D8">
            <v>4195.6517519169174</v>
          </cell>
          <cell r="E8">
            <v>5304.726778608172</v>
          </cell>
          <cell r="F8">
            <v>3986.3923129185669</v>
          </cell>
          <cell r="G8">
            <v>13999.456468989614</v>
          </cell>
          <cell r="H8">
            <v>5325.6527225080072</v>
          </cell>
          <cell r="I8">
            <v>4258.429583616422</v>
          </cell>
          <cell r="J8">
            <v>6089.4496748519841</v>
          </cell>
          <cell r="K8">
            <v>5346.5786664078423</v>
          </cell>
          <cell r="L8">
            <v>7826.3030185382895</v>
          </cell>
          <cell r="M8">
            <v>6371.9499174997572</v>
          </cell>
          <cell r="N8">
            <v>4352.5963311656797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 t="str">
            <v>ENERO</v>
          </cell>
        </row>
        <row r="8">
          <cell r="C8">
            <v>5275.0562888198765</v>
          </cell>
          <cell r="D8">
            <v>4949.9534161490683</v>
          </cell>
          <cell r="E8">
            <v>4603.8761645962732</v>
          </cell>
          <cell r="F8">
            <v>11147.882375776398</v>
          </cell>
          <cell r="G8">
            <v>5893.8004658385098</v>
          </cell>
          <cell r="H8">
            <v>5820.3901397515529</v>
          </cell>
          <cell r="I8">
            <v>5033.8509316770187</v>
          </cell>
          <cell r="J8">
            <v>6963.4937888198765</v>
          </cell>
          <cell r="K8">
            <v>8138.0590062111805</v>
          </cell>
          <cell r="L8">
            <v>7928.3152173913049</v>
          </cell>
          <cell r="M8">
            <v>5663.0822981366464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D7" t="str">
            <v>FEBRERO</v>
          </cell>
        </row>
        <row r="8">
          <cell r="C8">
            <v>3467.6126039048909</v>
          </cell>
          <cell r="D8">
            <v>2924.4925575101488</v>
          </cell>
          <cell r="E8">
            <v>6036.988208003093</v>
          </cell>
          <cell r="F8">
            <v>5786.3174173593661</v>
          </cell>
          <cell r="G8">
            <v>9995.4977769186171</v>
          </cell>
          <cell r="H8">
            <v>6193.657452155423</v>
          </cell>
          <cell r="I8">
            <v>6350.3266963077522</v>
          </cell>
          <cell r="J8">
            <v>3394.5002899671372</v>
          </cell>
          <cell r="K8">
            <v>6747.2221148269864</v>
          </cell>
          <cell r="L8">
            <v>5232.7527546878027</v>
          </cell>
          <cell r="M8">
            <v>9180.8177073265033</v>
          </cell>
          <cell r="N8">
            <v>4940.303498936787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6">
          <cell r="B6">
            <v>6698</v>
          </cell>
          <cell r="C6">
            <v>4298</v>
          </cell>
          <cell r="D6">
            <v>6731</v>
          </cell>
          <cell r="E6">
            <v>6187</v>
          </cell>
          <cell r="F6">
            <v>7805</v>
          </cell>
          <cell r="G6">
            <v>4339</v>
          </cell>
          <cell r="H6">
            <v>7223</v>
          </cell>
          <cell r="I6">
            <v>6823</v>
          </cell>
          <cell r="J6">
            <v>4394</v>
          </cell>
          <cell r="K6">
            <v>6329</v>
          </cell>
          <cell r="L6">
            <v>5446</v>
          </cell>
          <cell r="M6">
            <v>9274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">
          <cell r="E2">
            <v>8741.8181818181802</v>
          </cell>
          <cell r="F2">
            <v>7709.0909090909081</v>
          </cell>
          <cell r="G2">
            <v>9709.0909090909117</v>
          </cell>
          <cell r="H2">
            <v>8945.454545454546</v>
          </cell>
          <cell r="I2">
            <v>9716.363636363636</v>
          </cell>
          <cell r="J2">
            <v>9840</v>
          </cell>
          <cell r="K2">
            <v>9818.1818181818198</v>
          </cell>
          <cell r="L2">
            <v>11396.363636363636</v>
          </cell>
          <cell r="M2">
            <v>10298.181818181818</v>
          </cell>
          <cell r="N2">
            <v>9305.1572327044032</v>
          </cell>
          <cell r="O2">
            <v>9474.2138364779876</v>
          </cell>
          <cell r="P2">
            <v>9672.7272727272739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T17" sqref="T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3"/>
      <c r="P6" s="76"/>
      <c r="Q6" s="76"/>
    </row>
    <row r="7" spans="1:17" s="5" customFormat="1" ht="17.100000000000001" customHeight="1">
      <c r="A7" s="17">
        <v>2017</v>
      </c>
      <c r="B7" s="27">
        <v>5390</v>
      </c>
      <c r="C7" s="15">
        <f>[1]ANTEQUERA!F13</f>
        <v>203358.01906930411</v>
      </c>
      <c r="D7" s="16">
        <f>[1]ANTEQUERA!G13</f>
        <v>188692.18727764339</v>
      </c>
      <c r="E7" s="16">
        <f>[1]ANTEQUERA!H13</f>
        <v>221444.85555713676</v>
      </c>
      <c r="F7" s="16">
        <f>[1]ANTEQUERA!I13</f>
        <v>213835.8047530952</v>
      </c>
      <c r="G7" s="16">
        <f>[1]ANTEQUERA!J13</f>
        <v>236095.34652056353</v>
      </c>
      <c r="H7" s="16">
        <f>[1]ANTEQUERA!K13</f>
        <v>233456.72406432332</v>
      </c>
      <c r="I7" s="16">
        <f>[1]ANTEQUERA!L13</f>
        <v>226875.50875195675</v>
      </c>
      <c r="J7" s="16">
        <f>[1]ANTEQUERA!M13</f>
        <v>241234.52397893838</v>
      </c>
      <c r="K7" s="16">
        <f>[1]ANTEQUERA!N13</f>
        <v>228486.295716522</v>
      </c>
      <c r="L7" s="16">
        <f>[1]ANTEQUERA!O13</f>
        <v>232459.57022911627</v>
      </c>
      <c r="M7" s="16">
        <f>[1]ANTEQUERA!P13</f>
        <v>310866.543332859</v>
      </c>
      <c r="N7" s="16">
        <f>[1]ANTEQUERA!Q13</f>
        <v>211703.42962857548</v>
      </c>
      <c r="O7" s="49">
        <f>SUM(C7:N7)</f>
        <v>2748508.8088800344</v>
      </c>
      <c r="P7" s="50">
        <f>O7/B7</f>
        <v>509.92742279778003</v>
      </c>
      <c r="Q7" s="51">
        <f>P7/1000</f>
        <v>0.50992742279778003</v>
      </c>
    </row>
    <row r="8" spans="1:17" s="5" customFormat="1" ht="17.100000000000001" customHeight="1">
      <c r="A8" s="69">
        <v>2016</v>
      </c>
      <c r="B8" s="70">
        <v>5403</v>
      </c>
      <c r="C8" s="15">
        <f>[2]ANTEQUERA!F13</f>
        <v>197751.64297896533</v>
      </c>
      <c r="D8" s="71">
        <f>[2]ANTEQUERA!G13</f>
        <v>185518.87009664581</v>
      </c>
      <c r="E8" s="71">
        <f>[2]ANTEQUERA!H13</f>
        <v>208371.80926662876</v>
      </c>
      <c r="F8" s="71">
        <f>[2]ANTEQUERA!I13</f>
        <v>214860.63104036383</v>
      </c>
      <c r="G8" s="71">
        <f>[2]ANTEQUERA!J13</f>
        <v>221894.6674246731</v>
      </c>
      <c r="H8" s="71">
        <f>[2]ANTEQUERA!K13</f>
        <v>207749.80386583286</v>
      </c>
      <c r="I8" s="71">
        <f>[2]ANTEQUERA!L13</f>
        <v>231984.97725980671</v>
      </c>
      <c r="J8" s="71">
        <f>[2]ANTEQUERA!M13</f>
        <v>232737.52700397954</v>
      </c>
      <c r="K8" s="71">
        <f>[2]ANTEQUERA!N13</f>
        <v>215981.77657760092</v>
      </c>
      <c r="L8" s="71">
        <f>[2]ANTEQUERA!O13</f>
        <v>199333.53325753269</v>
      </c>
      <c r="M8" s="71">
        <f>[2]ANTEQUERA!P13</f>
        <v>25509.900511654349</v>
      </c>
      <c r="N8" s="71">
        <f>[2]ANTEQUERA!Q13</f>
        <v>204048.4877771461</v>
      </c>
      <c r="O8" s="49">
        <f>SUM(C8:N8)</f>
        <v>2345743.6270608306</v>
      </c>
      <c r="P8" s="50">
        <f>O8/B8</f>
        <v>434.15577032404786</v>
      </c>
      <c r="Q8" s="51">
        <f>P8/1000</f>
        <v>0.43415577032404784</v>
      </c>
    </row>
    <row r="9" spans="1:17" s="6" customFormat="1" ht="15" thickBot="1">
      <c r="A9" s="18">
        <v>2015</v>
      </c>
      <c r="B9" s="28">
        <v>5403</v>
      </c>
      <c r="C9" s="31">
        <f>[3]ANTEQUERA!F13</f>
        <v>174137.54042553192</v>
      </c>
      <c r="D9" s="19">
        <f>[3]ANTEQUERA!G13</f>
        <v>166458.38297872341</v>
      </c>
      <c r="E9" s="19">
        <f>[3]ANTEQUERA!H13</f>
        <v>209053.9489361702</v>
      </c>
      <c r="F9" s="19">
        <f>[3]ANTEQUERA!I13</f>
        <v>199244.24680851065</v>
      </c>
      <c r="G9" s="19">
        <f>[3]ANTEQUERA!J13</f>
        <v>207873.71914893616</v>
      </c>
      <c r="H9" s="19">
        <f>[3]ANTEQUERA!K13</f>
        <v>193833.5829787234</v>
      </c>
      <c r="I9" s="19">
        <f>[3]ANTEQUERA!L13</f>
        <v>206877.42127659573</v>
      </c>
      <c r="J9" s="19">
        <f>[3]ANTEQUERA!M13</f>
        <v>185909.1829787234</v>
      </c>
      <c r="K9" s="19">
        <f>[3]ANTEQUERA!N13</f>
        <v>182874.30638297871</v>
      </c>
      <c r="L9" s="19">
        <f>[3]ANTEQUERA!O13</f>
        <v>195427.6595744681</v>
      </c>
      <c r="M9" s="19">
        <f>[3]ANTEQUERA!P13</f>
        <v>186537.61702127659</v>
      </c>
      <c r="N9" s="31">
        <f>[3]ANTEQUERA!Q13</f>
        <v>179119.02978723403</v>
      </c>
      <c r="O9" s="46">
        <f>SUM(C9:N9)</f>
        <v>2287346.6382978722</v>
      </c>
      <c r="P9" s="47">
        <f>O9/B9</f>
        <v>423.34751773049641</v>
      </c>
      <c r="Q9" s="48">
        <f>P9/1000</f>
        <v>0.42334751773049639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6" sqref="R16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0.88671875" customWidth="1"/>
    <col min="16" max="16" width="10.33203125" customWidth="1"/>
    <col min="17" max="17" width="11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9"/>
      <c r="P6" s="85"/>
      <c r="Q6" s="85"/>
    </row>
    <row r="7" spans="1:17" s="13" customFormat="1" ht="17.100000000000001" customHeight="1">
      <c r="A7" s="17">
        <v>2017</v>
      </c>
      <c r="B7" s="27">
        <v>5390</v>
      </c>
      <c r="C7" s="26">
        <f>[7]RESUMEN!B6</f>
        <v>6698</v>
      </c>
      <c r="D7" s="16">
        <f>[7]RESUMEN!C6</f>
        <v>4298</v>
      </c>
      <c r="E7" s="16">
        <f>[7]RESUMEN!D6</f>
        <v>6731</v>
      </c>
      <c r="F7" s="16">
        <f>[7]RESUMEN!E6</f>
        <v>6187</v>
      </c>
      <c r="G7" s="16">
        <f>[7]RESUMEN!F6</f>
        <v>7805</v>
      </c>
      <c r="H7" s="16">
        <f>[7]RESUMEN!G6</f>
        <v>4339</v>
      </c>
      <c r="I7" s="16">
        <f>[7]RESUMEN!H6</f>
        <v>7223</v>
      </c>
      <c r="J7" s="16">
        <f>[7]RESUMEN!I6</f>
        <v>6823</v>
      </c>
      <c r="K7" s="16">
        <f>[7]RESUMEN!J6</f>
        <v>4394</v>
      </c>
      <c r="L7" s="16">
        <f>[7]RESUMEN!K6</f>
        <v>6329</v>
      </c>
      <c r="M7" s="16">
        <f>[7]RESUMEN!L6</f>
        <v>5446</v>
      </c>
      <c r="N7" s="26">
        <f>[7]RESUMEN!M6</f>
        <v>9274</v>
      </c>
      <c r="O7" s="49">
        <f>SUM(C7:N7)</f>
        <v>75547</v>
      </c>
      <c r="P7" s="52">
        <f>O7/B7</f>
        <v>14.016141001855287</v>
      </c>
      <c r="Q7" s="53">
        <f>P7/1000</f>
        <v>1.4016141001855286E-2</v>
      </c>
    </row>
    <row r="8" spans="1:17" s="13" customFormat="1" ht="17.100000000000001" customHeight="1">
      <c r="A8" s="69">
        <v>2016</v>
      </c>
      <c r="B8" s="70">
        <v>5403</v>
      </c>
      <c r="C8" s="15">
        <v>7440</v>
      </c>
      <c r="D8" s="71">
        <v>5205</v>
      </c>
      <c r="E8" s="71">
        <v>7575</v>
      </c>
      <c r="F8" s="71">
        <v>5876</v>
      </c>
      <c r="G8" s="71">
        <v>5763</v>
      </c>
      <c r="H8" s="71">
        <v>7068</v>
      </c>
      <c r="I8" s="71">
        <v>6272</v>
      </c>
      <c r="J8" s="71">
        <v>4531</v>
      </c>
      <c r="K8" s="71">
        <v>6244</v>
      </c>
      <c r="L8" s="71">
        <v>5706</v>
      </c>
      <c r="M8" s="71">
        <v>6829</v>
      </c>
      <c r="N8" s="15">
        <v>8544</v>
      </c>
      <c r="O8" s="49">
        <f>SUM(C8:N8)</f>
        <v>77053</v>
      </c>
      <c r="P8" s="52">
        <f>O8/B8</f>
        <v>14.261151212289469</v>
      </c>
      <c r="Q8" s="53">
        <f>P8/1000</f>
        <v>1.4261151212289469E-2</v>
      </c>
    </row>
    <row r="9" spans="1:17" s="7" customFormat="1" ht="15" thickBot="1">
      <c r="A9" s="18">
        <v>2015</v>
      </c>
      <c r="B9" s="28">
        <v>5403</v>
      </c>
      <c r="C9" s="31">
        <v>9355</v>
      </c>
      <c r="D9" s="19">
        <v>7350</v>
      </c>
      <c r="E9" s="19">
        <v>5880</v>
      </c>
      <c r="F9" s="19">
        <v>8491</v>
      </c>
      <c r="G9" s="19">
        <v>8997</v>
      </c>
      <c r="H9" s="19">
        <v>7958</v>
      </c>
      <c r="I9" s="19">
        <v>8664</v>
      </c>
      <c r="J9" s="19">
        <v>7731</v>
      </c>
      <c r="K9" s="19">
        <v>9874</v>
      </c>
      <c r="L9" s="19">
        <v>7483</v>
      </c>
      <c r="M9" s="19">
        <v>8433</v>
      </c>
      <c r="N9" s="31">
        <v>10079</v>
      </c>
      <c r="O9" s="46">
        <f>SUM(C9:N9)</f>
        <v>100295</v>
      </c>
      <c r="P9" s="54">
        <f>O9/B9</f>
        <v>18.562835461780491</v>
      </c>
      <c r="Q9" s="55">
        <f>P9/1000</f>
        <v>1.8562835461780492E-2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ignoredErrors>
    <ignoredError sqref="O9" formulaRange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R14" sqref="R14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5"/>
      <c r="P6" s="91"/>
      <c r="Q6" s="91"/>
    </row>
    <row r="7" spans="1:17" s="13" customFormat="1" ht="17.100000000000001" customHeight="1">
      <c r="A7" s="72">
        <v>2017</v>
      </c>
      <c r="B7" s="27">
        <v>5390</v>
      </c>
      <c r="C7" s="15">
        <f>'[4]VIDRIO POR MUNICIPIOS'!C8</f>
        <v>4017.7812287683196</v>
      </c>
      <c r="D7" s="16">
        <f>'[4]VIDRIO POR MUNICIPIOS'!D8</f>
        <v>4195.6517519169174</v>
      </c>
      <c r="E7" s="16">
        <f>'[4]VIDRIO POR MUNICIPIOS'!E8</f>
        <v>5304.726778608172</v>
      </c>
      <c r="F7" s="16">
        <f>'[4]VIDRIO POR MUNICIPIOS'!F8</f>
        <v>3986.3923129185669</v>
      </c>
      <c r="G7" s="16">
        <f>'[4]VIDRIO POR MUNICIPIOS'!G8</f>
        <v>13999.456468989614</v>
      </c>
      <c r="H7" s="16">
        <f>'[4]VIDRIO POR MUNICIPIOS'!H8</f>
        <v>5325.6527225080072</v>
      </c>
      <c r="I7" s="16">
        <f>'[4]VIDRIO POR MUNICIPIOS'!I8</f>
        <v>4258.429583616422</v>
      </c>
      <c r="J7" s="16">
        <f>'[4]VIDRIO POR MUNICIPIOS'!J8</f>
        <v>6089.4496748519841</v>
      </c>
      <c r="K7" s="16">
        <f>'[4]VIDRIO POR MUNICIPIOS'!K8</f>
        <v>5346.5786664078423</v>
      </c>
      <c r="L7" s="16">
        <f>'[4]VIDRIO POR MUNICIPIOS'!L8</f>
        <v>7826.3030185382895</v>
      </c>
      <c r="M7" s="16">
        <f>'[4]VIDRIO POR MUNICIPIOS'!M8</f>
        <v>6371.9499174997572</v>
      </c>
      <c r="N7" s="16">
        <f>'[4]VIDRIO POR MUNICIPIOS'!N8</f>
        <v>4352.5963311656797</v>
      </c>
      <c r="O7" s="49">
        <f>SUM(C7:N7)</f>
        <v>71074.968455789567</v>
      </c>
      <c r="P7" s="56">
        <f>O7/B7</f>
        <v>13.186450548383965</v>
      </c>
      <c r="Q7" s="57">
        <f>P7/1000</f>
        <v>1.3186450548383964E-2</v>
      </c>
    </row>
    <row r="8" spans="1:17" s="13" customFormat="1" ht="17.100000000000001" customHeight="1">
      <c r="A8" s="69">
        <v>2016</v>
      </c>
      <c r="B8" s="70">
        <v>5403</v>
      </c>
      <c r="C8" s="15">
        <f>'[5]VIDRIO POR MUNICIPIOS'!C8</f>
        <v>5275.0562888198765</v>
      </c>
      <c r="D8" s="71">
        <f>'[5]VIDRIO POR MUNICIPIOS'!D8</f>
        <v>4949.9534161490683</v>
      </c>
      <c r="E8" s="71">
        <f>'[5]VIDRIO POR MUNICIPIOS'!E8</f>
        <v>4603.8761645962732</v>
      </c>
      <c r="F8" s="71">
        <f>'[5]VIDRIO POR MUNICIPIOS'!F8</f>
        <v>11147.882375776398</v>
      </c>
      <c r="G8" s="71">
        <f>'[5]VIDRIO POR MUNICIPIOS'!G8</f>
        <v>5893.8004658385098</v>
      </c>
      <c r="H8" s="71">
        <f>'[5]VIDRIO POR MUNICIPIOS'!H8</f>
        <v>5820.3901397515529</v>
      </c>
      <c r="I8" s="71">
        <f>'[5]VIDRIO POR MUNICIPIOS'!I8</f>
        <v>5033.8509316770187</v>
      </c>
      <c r="J8" s="71">
        <f>'[5]VIDRIO POR MUNICIPIOS'!J8</f>
        <v>6963.4937888198765</v>
      </c>
      <c r="K8" s="71">
        <f>'[5]VIDRIO POR MUNICIPIOS'!K8</f>
        <v>8138.0590062111805</v>
      </c>
      <c r="L8" s="71">
        <f>'[5]VIDRIO POR MUNICIPIOS'!L8</f>
        <v>7928.3152173913049</v>
      </c>
      <c r="M8" s="71">
        <f>'[5]VIDRIO POR MUNICIPIOS'!M8</f>
        <v>5663.0822981366464</v>
      </c>
      <c r="N8" s="15">
        <f>'[5]VIDRIO POR MUNICIPIOS'!N8</f>
        <v>0</v>
      </c>
      <c r="O8" s="49">
        <f>SUM(C8:N8)</f>
        <v>71417.760093167715</v>
      </c>
      <c r="P8" s="56">
        <f>O8/B8</f>
        <v>13.218167701863356</v>
      </c>
      <c r="Q8" s="57">
        <f>P8/1000</f>
        <v>1.3218167701863357E-2</v>
      </c>
    </row>
    <row r="9" spans="1:17" s="4" customFormat="1" ht="15" thickBot="1">
      <c r="A9" s="18">
        <v>2015</v>
      </c>
      <c r="B9" s="28">
        <v>5403</v>
      </c>
      <c r="C9" s="23">
        <f>'[6]VIDRIO POR MUNICIPIOS'!C8</f>
        <v>3467.6126039048909</v>
      </c>
      <c r="D9" s="24">
        <f>'[6]VIDRIO POR MUNICIPIOS'!D8</f>
        <v>2924.4925575101488</v>
      </c>
      <c r="E9" s="24">
        <f>'[6]VIDRIO POR MUNICIPIOS'!E8</f>
        <v>6036.988208003093</v>
      </c>
      <c r="F9" s="24">
        <f>'[6]VIDRIO POR MUNICIPIOS'!F8</f>
        <v>5786.3174173593661</v>
      </c>
      <c r="G9" s="24">
        <f>'[6]VIDRIO POR MUNICIPIOS'!G8</f>
        <v>9995.4977769186171</v>
      </c>
      <c r="H9" s="24">
        <f>'[6]VIDRIO POR MUNICIPIOS'!H8</f>
        <v>6193.657452155423</v>
      </c>
      <c r="I9" s="24">
        <f>'[6]VIDRIO POR MUNICIPIOS'!I8</f>
        <v>6350.3266963077522</v>
      </c>
      <c r="J9" s="24">
        <f>'[6]VIDRIO POR MUNICIPIOS'!J8</f>
        <v>3394.5002899671372</v>
      </c>
      <c r="K9" s="24">
        <f>'[6]VIDRIO POR MUNICIPIOS'!K8</f>
        <v>6747.2221148269864</v>
      </c>
      <c r="L9" s="24">
        <f>'[6]VIDRIO POR MUNICIPIOS'!L8</f>
        <v>5232.7527546878027</v>
      </c>
      <c r="M9" s="24">
        <f>'[6]VIDRIO POR MUNICIPIOS'!M8</f>
        <v>9180.8177073265033</v>
      </c>
      <c r="N9" s="23">
        <f>'[6]VIDRIO POR MUNICIPIOS'!N8</f>
        <v>4940.303498936787</v>
      </c>
      <c r="O9" s="46">
        <f>SUM(C9:N9)</f>
        <v>70250.489077904509</v>
      </c>
      <c r="P9" s="58">
        <f>O9/B9</f>
        <v>13.002126425671758</v>
      </c>
      <c r="Q9" s="59">
        <f>P9/1000</f>
        <v>1.3002126425671758E-2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4"/>
  <sheetViews>
    <sheetView tabSelected="1" topLeftCell="A4" workbookViewId="0">
      <selection activeCell="I9" sqref="I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9"/>
      <c r="P6" s="101"/>
      <c r="Q6" s="97"/>
    </row>
    <row r="7" spans="1:17" ht="17.100000000000001" customHeight="1">
      <c r="A7" s="37">
        <v>2017</v>
      </c>
      <c r="B7" s="35">
        <v>5390</v>
      </c>
      <c r="C7" s="60">
        <f>'[8]1.2'!E2</f>
        <v>8741.8181818181802</v>
      </c>
      <c r="D7" s="60">
        <f>'[8]1.2'!F2</f>
        <v>7709.0909090909081</v>
      </c>
      <c r="E7" s="60">
        <f>'[8]1.2'!G2</f>
        <v>9709.0909090909117</v>
      </c>
      <c r="F7" s="60">
        <f>'[8]1.2'!H2</f>
        <v>8945.454545454546</v>
      </c>
      <c r="G7" s="60">
        <f>'[8]1.2'!I2</f>
        <v>9716.363636363636</v>
      </c>
      <c r="H7" s="60">
        <f>'[8]1.2'!J2</f>
        <v>9840</v>
      </c>
      <c r="I7" s="60">
        <f>'[8]1.2'!K2</f>
        <v>9818.1818181818198</v>
      </c>
      <c r="J7" s="60">
        <f>'[8]1.2'!L2</f>
        <v>11396.363636363636</v>
      </c>
      <c r="K7" s="60">
        <f>'[8]1.2'!M2</f>
        <v>10298.181818181818</v>
      </c>
      <c r="L7" s="60">
        <f>'[8]1.2'!N2</f>
        <v>9305.1572327044032</v>
      </c>
      <c r="M7" s="60">
        <f>'[8]1.2'!O2</f>
        <v>9474.2138364779876</v>
      </c>
      <c r="N7" s="60">
        <f>'[8]1.2'!P2</f>
        <v>9672.7272727272739</v>
      </c>
      <c r="O7" s="42">
        <f>SUM(C7:N7)</f>
        <v>114626.64379645512</v>
      </c>
      <c r="P7" s="44">
        <f>O7/B7</f>
        <v>21.266538737746775</v>
      </c>
      <c r="Q7" s="68">
        <f>P7/1000</f>
        <v>2.1266538737746775E-2</v>
      </c>
    </row>
    <row r="8" spans="1:17" ht="17.100000000000001" customHeight="1">
      <c r="A8" s="73">
        <v>2016</v>
      </c>
      <c r="B8" s="35">
        <v>5403</v>
      </c>
      <c r="C8" s="60">
        <v>10255</v>
      </c>
      <c r="D8" s="61">
        <v>10175</v>
      </c>
      <c r="E8" s="62">
        <v>9215</v>
      </c>
      <c r="F8" s="62">
        <v>10771</v>
      </c>
      <c r="G8" s="62">
        <v>9818</v>
      </c>
      <c r="H8" s="62">
        <v>9251</v>
      </c>
      <c r="I8" s="62">
        <v>10145</v>
      </c>
      <c r="J8" s="62">
        <v>9295</v>
      </c>
      <c r="K8" s="62">
        <v>9484</v>
      </c>
      <c r="L8" s="62">
        <v>9607</v>
      </c>
      <c r="M8" s="62">
        <v>9280</v>
      </c>
      <c r="N8" s="61">
        <v>9964</v>
      </c>
      <c r="O8" s="42">
        <f>SUM(C8:N8)</f>
        <v>117260</v>
      </c>
      <c r="P8" s="44">
        <f>O8/B8</f>
        <v>21.702757727188597</v>
      </c>
      <c r="Q8" s="68">
        <f>P8/1000</f>
        <v>2.1702757727188597E-2</v>
      </c>
    </row>
    <row r="9" spans="1:17" s="4" customFormat="1" ht="15" thickBot="1">
      <c r="A9" s="38">
        <v>2015</v>
      </c>
      <c r="B9" s="36">
        <v>5403</v>
      </c>
      <c r="C9" s="63">
        <v>7523</v>
      </c>
      <c r="D9" s="64">
        <v>10171</v>
      </c>
      <c r="E9" s="64">
        <v>8459</v>
      </c>
      <c r="F9" s="64">
        <v>13187</v>
      </c>
      <c r="G9" s="64">
        <v>10350</v>
      </c>
      <c r="H9" s="64">
        <v>10057</v>
      </c>
      <c r="I9" s="64">
        <v>11979</v>
      </c>
      <c r="J9" s="64">
        <v>10651</v>
      </c>
      <c r="K9" s="64">
        <v>11028</v>
      </c>
      <c r="L9" s="65">
        <v>10694</v>
      </c>
      <c r="M9" s="66">
        <v>8917</v>
      </c>
      <c r="N9" s="67">
        <v>8329</v>
      </c>
      <c r="O9" s="43">
        <f>SUM(C9:N9)</f>
        <v>121345</v>
      </c>
      <c r="P9" s="74">
        <f>O9/B9</f>
        <v>22.458819174532668</v>
      </c>
      <c r="Q9" s="45">
        <f>P9/1000</f>
        <v>2.2458819174532667E-2</v>
      </c>
    </row>
    <row r="12" spans="1:17">
      <c r="H12" s="11"/>
    </row>
    <row r="34" spans="2:10">
      <c r="B34" s="78" t="s">
        <v>15</v>
      </c>
      <c r="C34" s="78"/>
      <c r="D34" s="78"/>
      <c r="E34" s="78"/>
      <c r="F34" s="78"/>
      <c r="G34" s="78"/>
      <c r="H34" s="78"/>
      <c r="I34" s="78"/>
      <c r="J34" s="78"/>
    </row>
  </sheetData>
  <mergeCells count="7">
    <mergeCell ref="Q5:Q6"/>
    <mergeCell ref="B34:J34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