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5725"/>
</workbook>
</file>

<file path=xl/calcChain.xml><?xml version="1.0" encoding="utf-8"?>
<calcChain xmlns="http://schemas.openxmlformats.org/spreadsheetml/2006/main">
  <c r="E7" i="3"/>
  <c r="F7"/>
  <c r="G7"/>
  <c r="H7"/>
  <c r="I7"/>
  <c r="J7"/>
  <c r="K7"/>
  <c r="L7"/>
  <c r="M7"/>
  <c r="N7"/>
  <c r="H7" i="2"/>
  <c r="I7"/>
  <c r="J7"/>
  <c r="K7"/>
  <c r="L7"/>
  <c r="M7"/>
  <c r="N7"/>
  <c r="H7" i="1"/>
  <c r="I7"/>
  <c r="J7"/>
  <c r="K7"/>
  <c r="L7"/>
  <c r="M7"/>
  <c r="N7"/>
  <c r="E7"/>
  <c r="F7"/>
  <c r="G7"/>
  <c r="E7" i="2"/>
  <c r="F7"/>
  <c r="G7"/>
  <c r="D7" i="3"/>
  <c r="C7"/>
  <c r="D7" i="2"/>
  <c r="C7"/>
  <c r="D7" i="1"/>
  <c r="C7"/>
  <c r="N8"/>
  <c r="D8"/>
  <c r="E8"/>
  <c r="F8"/>
  <c r="G8"/>
  <c r="H8"/>
  <c r="I8"/>
  <c r="J8"/>
  <c r="K8"/>
  <c r="L8"/>
  <c r="M8"/>
  <c r="C8"/>
  <c r="D9"/>
  <c r="E9"/>
  <c r="F9"/>
  <c r="G9"/>
  <c r="H9"/>
  <c r="I9"/>
  <c r="J9"/>
  <c r="K9"/>
  <c r="L9"/>
  <c r="M9"/>
  <c r="N9"/>
  <c r="C9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C8"/>
  <c r="D8" i="3"/>
  <c r="O8" s="1"/>
  <c r="P8" s="1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O9" i="1"/>
  <c r="P9" s="1"/>
  <c r="Q9" s="1"/>
  <c r="O8" i="2"/>
  <c r="P8" s="1"/>
  <c r="Q8" s="1"/>
  <c r="O9" i="4"/>
  <c r="P9" s="1"/>
  <c r="Q9" s="1"/>
  <c r="O8"/>
  <c r="P8" s="1"/>
  <c r="Q8" s="1"/>
  <c r="O7" l="1"/>
  <c r="P7" s="1"/>
  <c r="Q7" s="1"/>
  <c r="O7" i="3"/>
  <c r="P7" s="1"/>
  <c r="Q7" s="1"/>
  <c r="O7" i="2"/>
  <c r="P7" s="1"/>
  <c r="Q7" s="1"/>
  <c r="O7" i="1"/>
  <c r="P7" s="1"/>
  <c r="Q7" s="1"/>
  <c r="O8"/>
  <c r="P8" s="1"/>
  <c r="Q8" s="1"/>
  <c r="Q8" i="3"/>
  <c r="O9" i="2" l="1"/>
  <c r="P9" s="1"/>
  <c r="Q9" s="1"/>
  <c r="O9" i="3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<sst xmlns="http://schemas.openxmlformats.org/spreadsheetml/2006/main" count="76" uniqueCount="23">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</sst>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164" fontId="24" fillId="8" borderId="4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4" fontId="24" fillId="4" borderId="17" xfId="0" applyNumberFormat="1" applyFont="1" applyFill="1" applyBorder="1" applyAlignment="1">
      <alignment horizontal="center" vertical="center"/>
    </xf>
    <xf numFmtId="164" fontId="24" fillId="4" borderId="4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/>
    </xf>
    <xf numFmtId="164" fontId="24" fillId="4" borderId="11" xfId="0" applyNumberFormat="1" applyFont="1" applyFill="1" applyBorder="1" applyAlignment="1">
      <alignment horizontal="center" vertical="center"/>
    </xf>
    <xf numFmtId="4" fontId="24" fillId="5" borderId="11" xfId="0" applyNumberFormat="1" applyFont="1" applyFill="1" applyBorder="1" applyAlignment="1">
      <alignment horizontal="center" vertical="center"/>
    </xf>
    <xf numFmtId="164" fontId="24" fillId="5" borderId="11" xfId="0" applyNumberFormat="1" applyFont="1" applyFill="1" applyBorder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4" fontId="24" fillId="7" borderId="11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4" fontId="24" fillId="7" borderId="17" xfId="0" applyNumberFormat="1" applyFont="1" applyFill="1" applyBorder="1" applyAlignment="1">
      <alignment horizontal="center" vertical="center"/>
    </xf>
    <xf numFmtId="164" fontId="24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4" fillId="8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3" fontId="14" fillId="0" borderId="24" xfId="1" applyNumberFormat="1" applyFont="1" applyFill="1" applyBorder="1" applyAlignment="1">
      <alignment horizontal="center"/>
    </xf>
    <xf numFmtId="3" fontId="14" fillId="0" borderId="7" xfId="1" applyNumberFormat="1" applyFont="1" applyFill="1" applyBorder="1" applyAlignment="1">
      <alignment horizontal="center"/>
    </xf>
    <xf numFmtId="3" fontId="16" fillId="0" borderId="7" xfId="0" applyNumberFormat="1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4" fontId="5" fillId="8" borderId="17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1" fillId="3" borderId="2" xfId="1" applyNumberFormat="1" applyFont="1" applyFill="1" applyBorder="1" applyAlignment="1">
      <alignment horizontal="center" vertical="center"/>
    </xf>
    <xf numFmtId="3" fontId="21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theme/theme1.xml" Type="http://schemas.openxmlformats.org/officeDocument/2006/relationships/theme"/>
<Relationship Id="rId15" Target="styles.xml" Type="http://schemas.openxmlformats.org/officeDocument/2006/relationships/styles"/>
<Relationship Id="rId16" Target="sharedStrings.xml" Type="http://schemas.openxmlformats.org/officeDocument/2006/relationships/sharedStrings"/>
<Relationship Id="rId17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4658927943285487E-2"/>
          <c:w val="0.88015364782941952"/>
          <c:h val="0.70882890927293851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23230.779502587215</c:v>
                </c:pt>
                <c:pt idx="1">
                  <c:v>24025.331330328827</c:v>
                </c:pt>
                <c:pt idx="2">
                  <c:v>25828.569520948087</c:v>
                </c:pt>
                <c:pt idx="3">
                  <c:v>27524.740443999333</c:v>
                </c:pt>
                <c:pt idx="4">
                  <c:v>26186.399599399097</c:v>
                </c:pt>
                <c:pt idx="5">
                  <c:v>22154.471707561341</c:v>
                </c:pt>
                <c:pt idx="6">
                  <c:v>28874.351527290935</c:v>
                </c:pt>
                <c:pt idx="7">
                  <c:v>32004.660323819062</c:v>
                </c:pt>
                <c:pt idx="8">
                  <c:v>31421.425471540646</c:v>
                </c:pt>
                <c:pt idx="9">
                  <c:v>39183.802370222002</c:v>
                </c:pt>
                <c:pt idx="10">
                  <c:v>25853.927558003674</c:v>
                </c:pt>
                <c:pt idx="11">
                  <c:v>21052.805875479888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27717.126109529392</c:v>
                </c:pt>
                <c:pt idx="1">
                  <c:v>24152.617651984594</c:v>
                </c:pt>
                <c:pt idx="2">
                  <c:v>21928.990118908056</c:v>
                </c:pt>
                <c:pt idx="3">
                  <c:v>22848.052252554011</c:v>
                </c:pt>
                <c:pt idx="4">
                  <c:v>22525.402780103836</c:v>
                </c:pt>
                <c:pt idx="5">
                  <c:v>24591.197454362755</c:v>
                </c:pt>
                <c:pt idx="6">
                  <c:v>20691.468765700887</c:v>
                </c:pt>
                <c:pt idx="7">
                  <c:v>32368.30681627868</c:v>
                </c:pt>
                <c:pt idx="8">
                  <c:v>25669.489197789317</c:v>
                </c:pt>
                <c:pt idx="9">
                  <c:v>26707.275163289232</c:v>
                </c:pt>
                <c:pt idx="10">
                  <c:v>25594.064645787974</c:v>
                </c:pt>
                <c:pt idx="11">
                  <c:v>25306.333947412495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19206.397134083931</c:v>
                </c:pt>
                <c:pt idx="1">
                  <c:v>19461.361310133059</c:v>
                </c:pt>
                <c:pt idx="2">
                  <c:v>24681.345957011257</c:v>
                </c:pt>
                <c:pt idx="3">
                  <c:v>22694.524053224155</c:v>
                </c:pt>
                <c:pt idx="4">
                  <c:v>25160.081883316274</c:v>
                </c:pt>
                <c:pt idx="5">
                  <c:v>24905.117707267145</c:v>
                </c:pt>
                <c:pt idx="6">
                  <c:v>21815.711361310132</c:v>
                </c:pt>
                <c:pt idx="7">
                  <c:v>34878.556806550667</c:v>
                </c:pt>
                <c:pt idx="8">
                  <c:v>31881.371545547594</c:v>
                </c:pt>
                <c:pt idx="9">
                  <c:v>37989.66223132037</c:v>
                </c:pt>
                <c:pt idx="10">
                  <c:v>21886.233367451383</c:v>
                </c:pt>
                <c:pt idx="11">
                  <c:v>36489.713408393043</c:v>
                </c:pt>
              </c:numCache>
            </c:numRef>
          </c:val>
        </c:ser>
        <c:marker val="1"/>
        <c:axId val="55988992"/>
        <c:axId val="55990528"/>
      </c:lineChart>
      <c:catAx>
        <c:axId val="559889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5990528"/>
        <c:crossesAt val="0"/>
        <c:auto val="1"/>
        <c:lblAlgn val="ctr"/>
        <c:lblOffset val="100"/>
      </c:catAx>
      <c:valAx>
        <c:axId val="55990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59889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449561555244976"/>
          <c:y val="0.87549449360067155"/>
          <c:w val="0.49230769230769261"/>
          <c:h val="0.11075982388611159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50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396.19246316338501</c:v>
                </c:pt>
                <c:pt idx="1">
                  <c:v>966.26939627070021</c:v>
                </c:pt>
                <c:pt idx="2">
                  <c:v>887.03090363802323</c:v>
                </c:pt>
                <c:pt idx="3">
                  <c:v>710.94536445429651</c:v>
                </c:pt>
                <c:pt idx="4">
                  <c:v>988.28008866866617</c:v>
                </c:pt>
                <c:pt idx="5">
                  <c:v>814.39561872473587</c:v>
                </c:pt>
                <c:pt idx="6">
                  <c:v>686.73360281653413</c:v>
                </c:pt>
                <c:pt idx="7">
                  <c:v>1109.3388968574782</c:v>
                </c:pt>
                <c:pt idx="8">
                  <c:v>235.51440865823443</c:v>
                </c:pt>
                <c:pt idx="9">
                  <c:v>583.28334854609466</c:v>
                </c:pt>
                <c:pt idx="10">
                  <c:v>270.73151649497981</c:v>
                </c:pt>
                <c:pt idx="11">
                  <c:v>622.90259486243315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366.95131476178079</c:v>
                </c:pt>
                <c:pt idx="1">
                  <c:v>395.17833897422548</c:v>
                </c:pt>
                <c:pt idx="2">
                  <c:v>339.57820309642813</c:v>
                </c:pt>
                <c:pt idx="3">
                  <c:v>397.34964852902891</c:v>
                </c:pt>
                <c:pt idx="4">
                  <c:v>400.58027550896014</c:v>
                </c:pt>
                <c:pt idx="5">
                  <c:v>327.37778861392172</c:v>
                </c:pt>
                <c:pt idx="6">
                  <c:v>341.61160551017917</c:v>
                </c:pt>
                <c:pt idx="7">
                  <c:v>353.81201999268563</c:v>
                </c:pt>
                <c:pt idx="8">
                  <c:v>111.83713275630868</c:v>
                </c:pt>
                <c:pt idx="9">
                  <c:v>227.74107034011945</c:v>
                </c:pt>
                <c:pt idx="10">
                  <c:v>420.91429964647074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997.3118279569893</c:v>
                </c:pt>
                <c:pt idx="1">
                  <c:v>533.25652841781869</c:v>
                </c:pt>
                <c:pt idx="2">
                  <c:v>504.76190476190476</c:v>
                </c:pt>
                <c:pt idx="3">
                  <c:v>549.53917050691246</c:v>
                </c:pt>
                <c:pt idx="4">
                  <c:v>630.95238095238096</c:v>
                </c:pt>
                <c:pt idx="5">
                  <c:v>700.15360983102926</c:v>
                </c:pt>
                <c:pt idx="6">
                  <c:v>643.16436251920129</c:v>
                </c:pt>
                <c:pt idx="7">
                  <c:v>663.51766513056839</c:v>
                </c:pt>
                <c:pt idx="8">
                  <c:v>443.70199692780341</c:v>
                </c:pt>
                <c:pt idx="9">
                  <c:v>785.63748079877109</c:v>
                </c:pt>
                <c:pt idx="10">
                  <c:v>789.70814132104454</c:v>
                </c:pt>
                <c:pt idx="11">
                  <c:v>447.77265745007679</c:v>
                </c:pt>
              </c:numCache>
            </c:numRef>
          </c:val>
        </c:ser>
        <c:marker val="1"/>
        <c:axId val="58904576"/>
        <c:axId val="58906496"/>
      </c:lineChart>
      <c:catAx>
        <c:axId val="5890457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8906496"/>
        <c:crossesAt val="0"/>
        <c:auto val="1"/>
        <c:lblAlgn val="ctr"/>
        <c:lblOffset val="100"/>
      </c:catAx>
      <c:valAx>
        <c:axId val="589064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890457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414883071122975"/>
          <c:y val="0.87477895252247573"/>
          <c:w val="0.58610567514677103"/>
          <c:h val="9.6298415518016864E-2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585E-2"/>
          <c:w val="0.88015364782941952"/>
          <c:h val="0.7574776710603482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1048.3528352835285</c:v>
                </c:pt>
                <c:pt idx="1">
                  <c:v>708.01800180018006</c:v>
                </c:pt>
                <c:pt idx="2">
                  <c:v>674.59225922592259</c:v>
                </c:pt>
                <c:pt idx="3">
                  <c:v>835.64356435643572</c:v>
                </c:pt>
                <c:pt idx="4">
                  <c:v>1045.3141314131415</c:v>
                </c:pt>
                <c:pt idx="5">
                  <c:v>783.98559855985604</c:v>
                </c:pt>
                <c:pt idx="6">
                  <c:v>1112.1656165616562</c:v>
                </c:pt>
                <c:pt idx="7">
                  <c:v>847.79837983798382</c:v>
                </c:pt>
                <c:pt idx="8">
                  <c:v>1087.85598559856</c:v>
                </c:pt>
                <c:pt idx="9">
                  <c:v>990.61746174617474</c:v>
                </c:pt>
                <c:pt idx="10">
                  <c:v>1002.7722772277228</c:v>
                </c:pt>
                <c:pt idx="11">
                  <c:v>638.12781278127818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903.48749325175459</c:v>
                </c:pt>
                <c:pt idx="1">
                  <c:v>1317.7109951412633</c:v>
                </c:pt>
                <c:pt idx="2">
                  <c:v>759.40975346409937</c:v>
                </c:pt>
                <c:pt idx="3">
                  <c:v>822.44376462119851</c:v>
                </c:pt>
                <c:pt idx="4">
                  <c:v>744.40165556955196</c:v>
                </c:pt>
                <c:pt idx="5">
                  <c:v>927.50044988303046</c:v>
                </c:pt>
                <c:pt idx="6">
                  <c:v>0</c:v>
                </c:pt>
                <c:pt idx="7">
                  <c:v>0</c:v>
                </c:pt>
                <c:pt idx="8">
                  <c:v>1059.5717113550477</c:v>
                </c:pt>
                <c:pt idx="9">
                  <c:v>1029.5555155659529</c:v>
                </c:pt>
                <c:pt idx="10">
                  <c:v>846.45672125247438</c:v>
                </c:pt>
                <c:pt idx="11">
                  <c:v>513.27694799352173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762.22719641857861</c:v>
                </c:pt>
                <c:pt idx="1">
                  <c:v>1061.7795187465026</c:v>
                </c:pt>
                <c:pt idx="2">
                  <c:v>765.19306099608286</c:v>
                </c:pt>
                <c:pt idx="3">
                  <c:v>774.09065472859538</c:v>
                </c:pt>
                <c:pt idx="4">
                  <c:v>741.46614437604921</c:v>
                </c:pt>
                <c:pt idx="5">
                  <c:v>1082.5405707890318</c:v>
                </c:pt>
                <c:pt idx="6">
                  <c:v>0</c:v>
                </c:pt>
                <c:pt idx="7">
                  <c:v>2016.7879127028539</c:v>
                </c:pt>
                <c:pt idx="8">
                  <c:v>0</c:v>
                </c:pt>
                <c:pt idx="9">
                  <c:v>0</c:v>
                </c:pt>
                <c:pt idx="10">
                  <c:v>851.20313374370448</c:v>
                </c:pt>
                <c:pt idx="11">
                  <c:v>0</c:v>
                </c:pt>
              </c:numCache>
            </c:numRef>
          </c:val>
        </c:ser>
        <c:marker val="1"/>
        <c:axId val="77542912"/>
        <c:axId val="77926400"/>
      </c:lineChart>
      <c:catAx>
        <c:axId val="775429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6400"/>
        <c:crossesAt val="0"/>
        <c:auto val="1"/>
        <c:lblAlgn val="ctr"/>
        <c:lblOffset val="100"/>
      </c:catAx>
      <c:valAx>
        <c:axId val="779264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54291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118045674754234"/>
          <c:y val="0.86951627348356642"/>
          <c:w val="0.59823399558498858"/>
          <c:h val="0.10747254965910327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584</c:v>
                </c:pt>
                <c:pt idx="1">
                  <c:v>396</c:v>
                </c:pt>
                <c:pt idx="2">
                  <c:v>582</c:v>
                </c:pt>
                <c:pt idx="3">
                  <c:v>453</c:v>
                </c:pt>
                <c:pt idx="4">
                  <c:v>489</c:v>
                </c:pt>
                <c:pt idx="5">
                  <c:v>427</c:v>
                </c:pt>
                <c:pt idx="6">
                  <c:v>462</c:v>
                </c:pt>
                <c:pt idx="7">
                  <c:v>840</c:v>
                </c:pt>
                <c:pt idx="8">
                  <c:v>462</c:v>
                </c:pt>
                <c:pt idx="9">
                  <c:v>598</c:v>
                </c:pt>
                <c:pt idx="10">
                  <c:v>427</c:v>
                </c:pt>
                <c:pt idx="11">
                  <c:v>436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693</c:v>
                </c:pt>
                <c:pt idx="1">
                  <c:v>204</c:v>
                </c:pt>
                <c:pt idx="2">
                  <c:v>400</c:v>
                </c:pt>
                <c:pt idx="3">
                  <c:v>698</c:v>
                </c:pt>
                <c:pt idx="4">
                  <c:v>422</c:v>
                </c:pt>
                <c:pt idx="5">
                  <c:v>536</c:v>
                </c:pt>
                <c:pt idx="6">
                  <c:v>458</c:v>
                </c:pt>
                <c:pt idx="7">
                  <c:v>707</c:v>
                </c:pt>
                <c:pt idx="8">
                  <c:v>342</c:v>
                </c:pt>
                <c:pt idx="9">
                  <c:v>400</c:v>
                </c:pt>
                <c:pt idx="10">
                  <c:v>573</c:v>
                </c:pt>
                <c:pt idx="11">
                  <c:v>469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489</c:v>
                </c:pt>
                <c:pt idx="1">
                  <c:v>271</c:v>
                </c:pt>
                <c:pt idx="2">
                  <c:v>631</c:v>
                </c:pt>
                <c:pt idx="3">
                  <c:v>693</c:v>
                </c:pt>
                <c:pt idx="4">
                  <c:v>382</c:v>
                </c:pt>
                <c:pt idx="5">
                  <c:v>769</c:v>
                </c:pt>
                <c:pt idx="6">
                  <c:v>542</c:v>
                </c:pt>
                <c:pt idx="7">
                  <c:v>556</c:v>
                </c:pt>
                <c:pt idx="8">
                  <c:v>438</c:v>
                </c:pt>
                <c:pt idx="9">
                  <c:v>316</c:v>
                </c:pt>
                <c:pt idx="10">
                  <c:v>502</c:v>
                </c:pt>
                <c:pt idx="11">
                  <c:v>576</c:v>
                </c:pt>
              </c:numCache>
            </c:numRef>
          </c:val>
        </c:ser>
        <c:marker val="1"/>
        <c:axId val="81470592"/>
        <c:axId val="89588480"/>
      </c:lineChart>
      <c:catAx>
        <c:axId val="814705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9588480"/>
        <c:crosses val="autoZero"/>
        <c:auto val="1"/>
        <c:lblAlgn val="ctr"/>
        <c:lblOffset val="100"/>
      </c:catAx>
      <c:valAx>
        <c:axId val="895884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705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8019475207875438"/>
          <c:y val="0.87745084031834764"/>
          <c:w val="0.60283047274917256"/>
          <c:h val="0.1158287295741258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251460</xdr:colOff>
      <xdr:row>30</xdr:row>
      <xdr:rowOff>53340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9</xdr:row>
      <xdr:rowOff>137160</xdr:rowOff>
    </xdr:from>
    <xdr:to>
      <xdr:col>16</xdr:col>
      <xdr:colOff>320040</xdr:colOff>
      <xdr:row>31</xdr:row>
      <xdr:rowOff>60960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>
            <v>19206.397134083931</v>
          </cell>
          <cell r="G5">
            <v>19461.361310133059</v>
          </cell>
          <cell r="H5">
            <v>24681.345957011257</v>
          </cell>
          <cell r="I5">
            <v>22694.524053224155</v>
          </cell>
          <cell r="J5">
            <v>25160.081883316274</v>
          </cell>
          <cell r="K5">
            <v>24905.117707267145</v>
          </cell>
          <cell r="L5">
            <v>21815.711361310132</v>
          </cell>
          <cell r="M5">
            <v>34878.556806550667</v>
          </cell>
          <cell r="N5">
            <v>31881.371545547594</v>
          </cell>
          <cell r="O5">
            <v>37989.66223132037</v>
          </cell>
          <cell r="P5">
            <v>21886.233367451383</v>
          </cell>
          <cell r="Q5">
            <v>36489.713408393043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9">
          <cell r="S49">
            <v>53259.7</v>
          </cell>
        </row>
      </sheetData>
      <sheetData sheetId="1"/>
      <sheetData sheetId="2">
        <row r="5">
          <cell r="F5">
            <v>39271.171642678717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4">
          <cell r="F4" t="str">
            <v>Enero</v>
          </cell>
        </row>
        <row r="5">
          <cell r="F5">
            <v>27717.126109529392</v>
          </cell>
          <cell r="G5">
            <v>24152.617651984594</v>
          </cell>
          <cell r="H5">
            <v>21928.990118908056</v>
          </cell>
          <cell r="I5">
            <v>22848.052252554011</v>
          </cell>
          <cell r="J5">
            <v>22525.402780103836</v>
          </cell>
          <cell r="K5">
            <v>24591.197454362755</v>
          </cell>
          <cell r="L5">
            <v>20691.468765700887</v>
          </cell>
          <cell r="M5">
            <v>32368.30681627868</v>
          </cell>
          <cell r="N5">
            <v>25669.489197789317</v>
          </cell>
          <cell r="O5">
            <v>26707.275163289232</v>
          </cell>
          <cell r="P5">
            <v>25594.064645787974</v>
          </cell>
          <cell r="Q5">
            <v>25306.333947412495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5">
          <cell r="F5">
            <v>23230.779502587215</v>
          </cell>
          <cell r="G5">
            <v>24025.331330328827</v>
          </cell>
          <cell r="H5">
            <v>25828.569520948087</v>
          </cell>
          <cell r="I5">
            <v>27524.740443999333</v>
          </cell>
          <cell r="J5">
            <v>26186.399599399097</v>
          </cell>
          <cell r="K5">
            <v>22154.471707561341</v>
          </cell>
          <cell r="L5">
            <v>28874.351527290935</v>
          </cell>
          <cell r="M5">
            <v>32004.660323819062</v>
          </cell>
          <cell r="N5">
            <v>31421.425471540646</v>
          </cell>
          <cell r="O5">
            <v>39183.802370222002</v>
          </cell>
          <cell r="P5">
            <v>25853.927558003674</v>
          </cell>
          <cell r="Q5">
            <v>21052.805875479888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4">
          <cell r="C14">
            <v>997.3118279569893</v>
          </cell>
          <cell r="D14">
            <v>533.25652841781869</v>
          </cell>
          <cell r="E14">
            <v>504.76190476190476</v>
          </cell>
          <cell r="F14">
            <v>549.53917050691246</v>
          </cell>
          <cell r="G14">
            <v>630.95238095238096</v>
          </cell>
          <cell r="H14">
            <v>700.15360983102926</v>
          </cell>
          <cell r="I14">
            <v>643.16436251920129</v>
          </cell>
          <cell r="J14">
            <v>663.51766513056839</v>
          </cell>
          <cell r="K14">
            <v>443.70199692780341</v>
          </cell>
          <cell r="L14">
            <v>785.63748079877109</v>
          </cell>
          <cell r="M14">
            <v>789.70814132104454</v>
          </cell>
          <cell r="N14">
            <v>447.77265745007679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8080.30905213191</v>
          </cell>
        </row>
        <row r="14">
          <cell r="C14">
            <v>366.95131476178079</v>
          </cell>
          <cell r="D14">
            <v>395.17833897422548</v>
          </cell>
          <cell r="E14">
            <v>339.57820309642813</v>
          </cell>
          <cell r="F14">
            <v>397.34964852902891</v>
          </cell>
          <cell r="G14">
            <v>400.58027550896014</v>
          </cell>
          <cell r="H14">
            <v>327.37778861392172</v>
          </cell>
          <cell r="I14">
            <v>341.61160551017917</v>
          </cell>
          <cell r="J14">
            <v>353.81201999268563</v>
          </cell>
          <cell r="K14">
            <v>111.83713275630868</v>
          </cell>
          <cell r="L14">
            <v>227.74107034011945</v>
          </cell>
          <cell r="M14">
            <v>420.91429964647074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4">
          <cell r="C14">
            <v>396.19246316338501</v>
          </cell>
          <cell r="D14">
            <v>966.26939627070021</v>
          </cell>
          <cell r="E14">
            <v>887.03090363802323</v>
          </cell>
          <cell r="F14">
            <v>710.94536445429651</v>
          </cell>
          <cell r="G14">
            <v>988.28008866866617</v>
          </cell>
          <cell r="H14">
            <v>814.39561872473587</v>
          </cell>
          <cell r="I14">
            <v>686.73360281653413</v>
          </cell>
          <cell r="J14">
            <v>1109.3388968574782</v>
          </cell>
          <cell r="K14">
            <v>235.51440865823443</v>
          </cell>
          <cell r="L14">
            <v>583.28334854609466</v>
          </cell>
          <cell r="M14">
            <v>270.73151649497981</v>
          </cell>
          <cell r="N14">
            <v>622.90259486243315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762.22719641857861</v>
          </cell>
          <cell r="D13">
            <v>1061.7795187465026</v>
          </cell>
          <cell r="E13">
            <v>765.19306099608286</v>
          </cell>
          <cell r="F13">
            <v>774.09065472859538</v>
          </cell>
          <cell r="G13">
            <v>741.46614437604921</v>
          </cell>
          <cell r="H13">
            <v>1082.5405707890318</v>
          </cell>
          <cell r="I13">
            <v>0</v>
          </cell>
          <cell r="J13">
            <v>2016.7879127028539</v>
          </cell>
          <cell r="K13">
            <v>0</v>
          </cell>
          <cell r="L13">
            <v>0</v>
          </cell>
          <cell r="M13">
            <v>851.20313374370448</v>
          </cell>
          <cell r="N1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4737.4775703825926</v>
          </cell>
        </row>
        <row r="13">
          <cell r="C13">
            <v>903.48749325175459</v>
          </cell>
          <cell r="D13">
            <v>1317.7109951412633</v>
          </cell>
          <cell r="E13">
            <v>759.40975346409937</v>
          </cell>
          <cell r="F13">
            <v>822.44376462119851</v>
          </cell>
          <cell r="G13">
            <v>744.40165556955196</v>
          </cell>
          <cell r="H13">
            <v>927.50044988303046</v>
          </cell>
          <cell r="I13">
            <v>0</v>
          </cell>
          <cell r="J13">
            <v>0</v>
          </cell>
          <cell r="K13">
            <v>1059.5717113550477</v>
          </cell>
          <cell r="L13">
            <v>1029.5555155659529</v>
          </cell>
          <cell r="M13">
            <v>846.45672125247438</v>
          </cell>
          <cell r="N13">
            <v>513.27694799352173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C13">
            <v>1048.3528352835285</v>
          </cell>
          <cell r="D13">
            <v>708.01800180018006</v>
          </cell>
          <cell r="E13">
            <v>674.59225922592259</v>
          </cell>
          <cell r="F13">
            <v>835.64356435643572</v>
          </cell>
          <cell r="G13">
            <v>1045.3141314131415</v>
          </cell>
          <cell r="H13">
            <v>783.98559855985604</v>
          </cell>
          <cell r="I13">
            <v>1112.1656165616562</v>
          </cell>
          <cell r="J13">
            <v>847.79837983798382</v>
          </cell>
          <cell r="K13">
            <v>1087.85598559856</v>
          </cell>
          <cell r="L13">
            <v>990.61746174617474</v>
          </cell>
          <cell r="M13">
            <v>1002.7722772277228</v>
          </cell>
          <cell r="N13">
            <v>638.12781278127818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G7" sqref="G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6" t="s">
        <v>18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9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1" t="s">
        <v>17</v>
      </c>
      <c r="P5" s="74" t="s">
        <v>0</v>
      </c>
      <c r="Q5" s="74" t="s">
        <v>19</v>
      </c>
    </row>
    <row r="6" spans="1:17" s="5" customFormat="1" ht="17.100000000000001" customHeight="1" thickBot="1">
      <c r="A6" s="1"/>
      <c r="B6" s="80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2"/>
      <c r="P6" s="75"/>
      <c r="Q6" s="75"/>
    </row>
    <row r="7" spans="1:17" s="5" customFormat="1" ht="17.100000000000001" customHeight="1">
      <c r="A7" s="17">
        <v>2017</v>
      </c>
      <c r="B7" s="27">
        <v>795</v>
      </c>
      <c r="C7" s="26">
        <f>[1]RONDA!F$5</f>
        <v>19206.397134083931</v>
      </c>
      <c r="D7" s="16">
        <f>[1]RONDA!G$5</f>
        <v>19461.361310133059</v>
      </c>
      <c r="E7" s="16">
        <f>[1]RONDA!H$5</f>
        <v>24681.345957011257</v>
      </c>
      <c r="F7" s="16">
        <f>[1]RONDA!I$5</f>
        <v>22694.524053224155</v>
      </c>
      <c r="G7" s="16">
        <f>[1]RONDA!J$5</f>
        <v>25160.081883316274</v>
      </c>
      <c r="H7" s="16">
        <f>[1]RONDA!K$5</f>
        <v>24905.117707267145</v>
      </c>
      <c r="I7" s="16">
        <f>[1]RONDA!L$5</f>
        <v>21815.711361310132</v>
      </c>
      <c r="J7" s="16">
        <f>[1]RONDA!M$5</f>
        <v>34878.556806550667</v>
      </c>
      <c r="K7" s="16">
        <f>[1]RONDA!N$5</f>
        <v>31881.371545547594</v>
      </c>
      <c r="L7" s="16">
        <f>[1]RONDA!O$5</f>
        <v>37989.66223132037</v>
      </c>
      <c r="M7" s="16">
        <f>[1]RONDA!P$5</f>
        <v>21886.233367451383</v>
      </c>
      <c r="N7" s="16">
        <f>[1]RONDA!Q$5</f>
        <v>36489.713408393043</v>
      </c>
      <c r="O7" s="49">
        <f>SUM(C7:N7)</f>
        <v>321050.07676560903</v>
      </c>
      <c r="P7" s="50">
        <f>O7/B7</f>
        <v>403.83657454793587</v>
      </c>
      <c r="Q7" s="51">
        <f>P7/1000</f>
        <v>0.40383657454793587</v>
      </c>
    </row>
    <row r="8" spans="1:17" s="5" customFormat="1" ht="17.100000000000001" customHeight="1">
      <c r="A8" s="64">
        <v>2016</v>
      </c>
      <c r="B8" s="65">
        <v>834</v>
      </c>
      <c r="C8" s="15">
        <f>[2]RONDA!F5</f>
        <v>27717.126109529392</v>
      </c>
      <c r="D8" s="66">
        <f>[2]RONDA!G5</f>
        <v>24152.617651984594</v>
      </c>
      <c r="E8" s="66">
        <f>[2]RONDA!H5</f>
        <v>21928.990118908056</v>
      </c>
      <c r="F8" s="66">
        <f>[2]RONDA!I5</f>
        <v>22848.052252554011</v>
      </c>
      <c r="G8" s="66">
        <f>[2]RONDA!J5</f>
        <v>22525.402780103836</v>
      </c>
      <c r="H8" s="66">
        <f>[2]RONDA!K5</f>
        <v>24591.197454362755</v>
      </c>
      <c r="I8" s="66">
        <f>[2]RONDA!L5</f>
        <v>20691.468765700887</v>
      </c>
      <c r="J8" s="66">
        <f>[2]RONDA!M5</f>
        <v>32368.30681627868</v>
      </c>
      <c r="K8" s="66">
        <f>[2]RONDA!N5</f>
        <v>25669.489197789317</v>
      </c>
      <c r="L8" s="66">
        <f>[2]RONDA!O5</f>
        <v>26707.275163289232</v>
      </c>
      <c r="M8" s="66">
        <f>[2]RONDA!P5</f>
        <v>25594.064645787974</v>
      </c>
      <c r="N8" s="66">
        <f>[2]RONDA!Q5</f>
        <v>25306.333947412495</v>
      </c>
      <c r="O8" s="49">
        <f>SUM(C8:N8)</f>
        <v>300100.32490370126</v>
      </c>
      <c r="P8" s="50">
        <f>O8/B8</f>
        <v>359.83252386534923</v>
      </c>
      <c r="Q8" s="51">
        <f>P8/1000</f>
        <v>0.35983252386534925</v>
      </c>
    </row>
    <row r="9" spans="1:17" s="6" customFormat="1" ht="15" thickBot="1">
      <c r="A9" s="18">
        <v>2015</v>
      </c>
      <c r="B9" s="28">
        <v>844</v>
      </c>
      <c r="C9" s="31">
        <f>[3]RONDA!F5</f>
        <v>23230.779502587215</v>
      </c>
      <c r="D9" s="19">
        <f>[3]RONDA!G5</f>
        <v>24025.331330328827</v>
      </c>
      <c r="E9" s="19">
        <f>[3]RONDA!H5</f>
        <v>25828.569520948087</v>
      </c>
      <c r="F9" s="19">
        <f>[3]RONDA!I5</f>
        <v>27524.740443999333</v>
      </c>
      <c r="G9" s="19">
        <f>[3]RONDA!J5</f>
        <v>26186.399599399097</v>
      </c>
      <c r="H9" s="19">
        <f>[3]RONDA!K5</f>
        <v>22154.471707561341</v>
      </c>
      <c r="I9" s="19">
        <f>[3]RONDA!L5</f>
        <v>28874.351527290935</v>
      </c>
      <c r="J9" s="19">
        <f>[3]RONDA!M5</f>
        <v>32004.660323819062</v>
      </c>
      <c r="K9" s="19">
        <f>[3]RONDA!N5</f>
        <v>31421.425471540646</v>
      </c>
      <c r="L9" s="19">
        <f>[3]RONDA!O5</f>
        <v>39183.802370222002</v>
      </c>
      <c r="M9" s="19">
        <f>[3]RONDA!P5</f>
        <v>25853.927558003674</v>
      </c>
      <c r="N9" s="31">
        <f>[3]RONDA!Q5</f>
        <v>21052.805875479888</v>
      </c>
      <c r="O9" s="46">
        <f>SUM(C9:N9)</f>
        <v>327341.26523118012</v>
      </c>
      <c r="P9" s="47">
        <f>O9/B9</f>
        <v>387.84510098481059</v>
      </c>
      <c r="Q9" s="48">
        <f>P9/1000</f>
        <v>0.38784510098481056</v>
      </c>
    </row>
    <row r="23" ht="15.75" customHeight="1"/>
    <row r="33" spans="2:13">
      <c r="B33" s="77" t="s">
        <v>14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G7" sqref="G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6" t="s">
        <v>20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 ht="17.25" customHeight="1"/>
    <row r="4" spans="1:17" ht="17.25" customHeight="1" thickBot="1"/>
    <row r="5" spans="1:17" ht="16.5" customHeight="1">
      <c r="A5" s="5"/>
      <c r="B5" s="85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7" t="s">
        <v>17</v>
      </c>
      <c r="P5" s="83" t="s">
        <v>0</v>
      </c>
      <c r="Q5" s="83" t="s">
        <v>19</v>
      </c>
    </row>
    <row r="6" spans="1:17" ht="17.100000000000001" customHeight="1" thickBot="1">
      <c r="A6" s="5"/>
      <c r="B6" s="86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8"/>
      <c r="P6" s="84"/>
      <c r="Q6" s="84"/>
    </row>
    <row r="7" spans="1:17" s="13" customFormat="1" ht="17.100000000000001" customHeight="1">
      <c r="A7" s="17">
        <v>2017</v>
      </c>
      <c r="B7" s="27">
        <v>795</v>
      </c>
      <c r="C7" s="26">
        <f>'[4]Por Municipio - 2017'!C$14</f>
        <v>997.3118279569893</v>
      </c>
      <c r="D7" s="16">
        <f>'[4]Por Municipio - 2017'!D$14</f>
        <v>533.25652841781869</v>
      </c>
      <c r="E7" s="16">
        <f>'[4]Por Municipio - 2017'!E$14</f>
        <v>504.76190476190476</v>
      </c>
      <c r="F7" s="16">
        <f>'[4]Por Municipio - 2017'!F$14</f>
        <v>549.53917050691246</v>
      </c>
      <c r="G7" s="16">
        <f>'[4]Por Municipio - 2017'!G$14</f>
        <v>630.95238095238096</v>
      </c>
      <c r="H7" s="16">
        <f>'[4]Por Municipio - 2017'!H$14</f>
        <v>700.15360983102926</v>
      </c>
      <c r="I7" s="16">
        <f>'[4]Por Municipio - 2017'!I$14</f>
        <v>643.16436251920129</v>
      </c>
      <c r="J7" s="16">
        <f>'[4]Por Municipio - 2017'!J$14</f>
        <v>663.51766513056839</v>
      </c>
      <c r="K7" s="16">
        <f>'[4]Por Municipio - 2017'!K$14</f>
        <v>443.70199692780341</v>
      </c>
      <c r="L7" s="16">
        <f>'[4]Por Municipio - 2017'!L$14</f>
        <v>785.63748079877109</v>
      </c>
      <c r="M7" s="16">
        <f>'[4]Por Municipio - 2017'!M$14</f>
        <v>789.70814132104454</v>
      </c>
      <c r="N7" s="16">
        <f>'[4]Por Municipio - 2017'!N$14</f>
        <v>447.77265745007679</v>
      </c>
      <c r="O7" s="49">
        <f>SUM(C7:N7)</f>
        <v>7689.4777265745015</v>
      </c>
      <c r="P7" s="52">
        <f>O7/B7</f>
        <v>9.672299027137738</v>
      </c>
      <c r="Q7" s="53">
        <f>P7/1000</f>
        <v>9.6722990271377388E-3</v>
      </c>
    </row>
    <row r="8" spans="1:17" s="13" customFormat="1" ht="17.100000000000001" customHeight="1">
      <c r="A8" s="64">
        <v>2016</v>
      </c>
      <c r="B8" s="65">
        <v>834</v>
      </c>
      <c r="C8" s="15">
        <f>'[5]Por Municipio - 2016'!C14</f>
        <v>366.95131476178079</v>
      </c>
      <c r="D8" s="66">
        <f>'[5]Por Municipio - 2016'!D14</f>
        <v>395.17833897422548</v>
      </c>
      <c r="E8" s="66">
        <f>'[5]Por Municipio - 2016'!E14</f>
        <v>339.57820309642813</v>
      </c>
      <c r="F8" s="66">
        <f>'[5]Por Municipio - 2016'!F14</f>
        <v>397.34964852902891</v>
      </c>
      <c r="G8" s="66">
        <f>'[5]Por Municipio - 2016'!G14</f>
        <v>400.58027550896014</v>
      </c>
      <c r="H8" s="66">
        <f>'[5]Por Municipio - 2016'!H14</f>
        <v>327.37778861392172</v>
      </c>
      <c r="I8" s="66">
        <f>'[5]Por Municipio - 2016'!I14</f>
        <v>341.61160551017917</v>
      </c>
      <c r="J8" s="66">
        <f>'[5]Por Municipio - 2016'!J14</f>
        <v>353.81201999268563</v>
      </c>
      <c r="K8" s="66">
        <f>'[5]Por Municipio - 2016'!K14</f>
        <v>111.83713275630868</v>
      </c>
      <c r="L8" s="66">
        <f>'[5]Por Municipio - 2016'!L14</f>
        <v>227.74107034011945</v>
      </c>
      <c r="M8" s="66">
        <f>'[5]Por Municipio - 2016'!M14</f>
        <v>420.91429964647074</v>
      </c>
      <c r="N8" s="15">
        <v>0</v>
      </c>
      <c r="O8" s="49">
        <f>SUM(C8:N8)</f>
        <v>3682.9316977301087</v>
      </c>
      <c r="P8" s="52">
        <f>O8/B8</f>
        <v>4.4159852490768685</v>
      </c>
      <c r="Q8" s="53">
        <f>P8/1000</f>
        <v>4.4159852490768684E-3</v>
      </c>
    </row>
    <row r="9" spans="1:17" s="7" customFormat="1" ht="15" thickBot="1">
      <c r="A9" s="18">
        <v>2015</v>
      </c>
      <c r="B9" s="28">
        <v>844</v>
      </c>
      <c r="C9" s="31">
        <f>'[6]Por Municipio - 2015'!C14</f>
        <v>396.19246316338501</v>
      </c>
      <c r="D9" s="19">
        <f>'[6]Por Municipio - 2015'!D14</f>
        <v>966.26939627070021</v>
      </c>
      <c r="E9" s="19">
        <f>'[6]Por Municipio - 2015'!E14</f>
        <v>887.03090363802323</v>
      </c>
      <c r="F9" s="19">
        <f>'[6]Por Municipio - 2015'!F14</f>
        <v>710.94536445429651</v>
      </c>
      <c r="G9" s="19">
        <f>'[6]Por Municipio - 2015'!G14</f>
        <v>988.28008866866617</v>
      </c>
      <c r="H9" s="19">
        <f>'[6]Por Municipio - 2015'!H14</f>
        <v>814.39561872473587</v>
      </c>
      <c r="I9" s="19">
        <f>'[6]Por Municipio - 2015'!I14</f>
        <v>686.73360281653413</v>
      </c>
      <c r="J9" s="19">
        <f>'[6]Por Municipio - 2015'!J14</f>
        <v>1109.3388968574782</v>
      </c>
      <c r="K9" s="19">
        <f>'[6]Por Municipio - 2015'!K14</f>
        <v>235.51440865823443</v>
      </c>
      <c r="L9" s="19">
        <f>'[6]Por Municipio - 2015'!L14</f>
        <v>583.28334854609466</v>
      </c>
      <c r="M9" s="19">
        <f>'[6]Por Municipio - 2015'!M14</f>
        <v>270.73151649497981</v>
      </c>
      <c r="N9" s="31">
        <f>'[6]Por Municipio - 2015'!N14</f>
        <v>622.90259486243315</v>
      </c>
      <c r="O9" s="46">
        <f>SUM(C9:N9)</f>
        <v>8271.6182031555618</v>
      </c>
      <c r="P9" s="54">
        <f>O9/B9</f>
        <v>9.8004955013691486</v>
      </c>
      <c r="Q9" s="55">
        <f>P9/1000</f>
        <v>9.8004955013691487E-3</v>
      </c>
    </row>
    <row r="32" spans="2:14">
      <c r="B32" s="77" t="s">
        <v>15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6" t="s">
        <v>21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7" ht="15" thickBot="1"/>
    <row r="5" spans="1:17" ht="16.5" customHeight="1">
      <c r="A5" s="5"/>
      <c r="B5" s="91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3" t="s">
        <v>17</v>
      </c>
      <c r="P5" s="89" t="s">
        <v>0</v>
      </c>
      <c r="Q5" s="89" t="s">
        <v>19</v>
      </c>
    </row>
    <row r="6" spans="1:17" ht="17.100000000000001" customHeight="1" thickBot="1">
      <c r="A6" s="5"/>
      <c r="B6" s="92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4"/>
      <c r="P6" s="90"/>
      <c r="Q6" s="90"/>
    </row>
    <row r="7" spans="1:17" s="13" customFormat="1" ht="17.100000000000001" customHeight="1">
      <c r="A7" s="17">
        <v>2017</v>
      </c>
      <c r="B7" s="27">
        <v>795</v>
      </c>
      <c r="C7" s="26">
        <f>'[7]VIDRIO POR MUNICIPIOS'!C$13</f>
        <v>762.22719641857861</v>
      </c>
      <c r="D7" s="16">
        <f>'[7]VIDRIO POR MUNICIPIOS'!D$13</f>
        <v>1061.7795187465026</v>
      </c>
      <c r="E7" s="16">
        <f>'[7]VIDRIO POR MUNICIPIOS'!E$13</f>
        <v>765.19306099608286</v>
      </c>
      <c r="F7" s="16">
        <f>'[7]VIDRIO POR MUNICIPIOS'!F$13</f>
        <v>774.09065472859538</v>
      </c>
      <c r="G7" s="16">
        <f>'[7]VIDRIO POR MUNICIPIOS'!G$13</f>
        <v>741.46614437604921</v>
      </c>
      <c r="H7" s="16">
        <f>'[7]VIDRIO POR MUNICIPIOS'!H$13</f>
        <v>1082.5405707890318</v>
      </c>
      <c r="I7" s="16">
        <f>'[7]VIDRIO POR MUNICIPIOS'!I$13</f>
        <v>0</v>
      </c>
      <c r="J7" s="16">
        <f>'[7]VIDRIO POR MUNICIPIOS'!J$13</f>
        <v>2016.7879127028539</v>
      </c>
      <c r="K7" s="16">
        <f>'[7]VIDRIO POR MUNICIPIOS'!K$13</f>
        <v>0</v>
      </c>
      <c r="L7" s="16">
        <f>'[7]VIDRIO POR MUNICIPIOS'!L$13</f>
        <v>0</v>
      </c>
      <c r="M7" s="16">
        <f>'[7]VIDRIO POR MUNICIPIOS'!M$13</f>
        <v>851.20313374370448</v>
      </c>
      <c r="N7" s="16">
        <f>'[7]VIDRIO POR MUNICIPIOS'!N$13</f>
        <v>0</v>
      </c>
      <c r="O7" s="49">
        <f>SUM(C7:N7)</f>
        <v>8055.288192501398</v>
      </c>
      <c r="P7" s="56">
        <f>O7/B7</f>
        <v>10.132437977989181</v>
      </c>
      <c r="Q7" s="57">
        <f>P7/1000</f>
        <v>1.013243797798918E-2</v>
      </c>
    </row>
    <row r="8" spans="1:17" s="13" customFormat="1" ht="17.100000000000001" customHeight="1">
      <c r="A8" s="64">
        <v>2016</v>
      </c>
      <c r="B8" s="65">
        <v>834</v>
      </c>
      <c r="C8" s="15">
        <f>'[8]VIDRIO POR MUNICIPIOS'!C13</f>
        <v>903.48749325175459</v>
      </c>
      <c r="D8" s="66">
        <f>'[8]VIDRIO POR MUNICIPIOS'!D13</f>
        <v>1317.7109951412633</v>
      </c>
      <c r="E8" s="66">
        <f>'[8]VIDRIO POR MUNICIPIOS'!E13</f>
        <v>759.40975346409937</v>
      </c>
      <c r="F8" s="66">
        <f>'[8]VIDRIO POR MUNICIPIOS'!F13</f>
        <v>822.44376462119851</v>
      </c>
      <c r="G8" s="66">
        <f>'[8]VIDRIO POR MUNICIPIOS'!G13</f>
        <v>744.40165556955196</v>
      </c>
      <c r="H8" s="66">
        <f>'[8]VIDRIO POR MUNICIPIOS'!H13</f>
        <v>927.50044988303046</v>
      </c>
      <c r="I8" s="66">
        <f>'[8]VIDRIO POR MUNICIPIOS'!I13</f>
        <v>0</v>
      </c>
      <c r="J8" s="66">
        <f>'[8]VIDRIO POR MUNICIPIOS'!J13</f>
        <v>0</v>
      </c>
      <c r="K8" s="66">
        <f>'[8]VIDRIO POR MUNICIPIOS'!K13</f>
        <v>1059.5717113550477</v>
      </c>
      <c r="L8" s="66">
        <f>'[8]VIDRIO POR MUNICIPIOS'!L13</f>
        <v>1029.5555155659529</v>
      </c>
      <c r="M8" s="66">
        <f>'[8]VIDRIO POR MUNICIPIOS'!M13</f>
        <v>846.45672125247438</v>
      </c>
      <c r="N8" s="15">
        <f>'[8]VIDRIO POR MUNICIPIOS'!N13</f>
        <v>513.27694799352173</v>
      </c>
      <c r="O8" s="49">
        <f>SUM(C8:N8)</f>
        <v>8923.8150080978958</v>
      </c>
      <c r="P8" s="56">
        <f>O8/B8</f>
        <v>10.700017995321218</v>
      </c>
      <c r="Q8" s="57">
        <f>P8/1000</f>
        <v>1.0700017995321219E-2</v>
      </c>
    </row>
    <row r="9" spans="1:17" s="4" customFormat="1" ht="15" thickBot="1">
      <c r="A9" s="18">
        <v>2015</v>
      </c>
      <c r="B9" s="28">
        <v>844</v>
      </c>
      <c r="C9" s="23">
        <f>'[9]VIDRIO POR MUNICIPIOS'!C13</f>
        <v>1048.3528352835285</v>
      </c>
      <c r="D9" s="24">
        <f>'[9]VIDRIO POR MUNICIPIOS'!D13</f>
        <v>708.01800180018006</v>
      </c>
      <c r="E9" s="24">
        <f>'[9]VIDRIO POR MUNICIPIOS'!E13</f>
        <v>674.59225922592259</v>
      </c>
      <c r="F9" s="24">
        <f>'[9]VIDRIO POR MUNICIPIOS'!F13</f>
        <v>835.64356435643572</v>
      </c>
      <c r="G9" s="24">
        <f>'[9]VIDRIO POR MUNICIPIOS'!G13</f>
        <v>1045.3141314131415</v>
      </c>
      <c r="H9" s="24">
        <f>'[9]VIDRIO POR MUNICIPIOS'!H13</f>
        <v>783.98559855985604</v>
      </c>
      <c r="I9" s="24">
        <f>'[9]VIDRIO POR MUNICIPIOS'!I13</f>
        <v>1112.1656165616562</v>
      </c>
      <c r="J9" s="24">
        <f>'[9]VIDRIO POR MUNICIPIOS'!J13</f>
        <v>847.79837983798382</v>
      </c>
      <c r="K9" s="24">
        <f>'[9]VIDRIO POR MUNICIPIOS'!K13</f>
        <v>1087.85598559856</v>
      </c>
      <c r="L9" s="24">
        <f>'[9]VIDRIO POR MUNICIPIOS'!L13</f>
        <v>990.61746174617474</v>
      </c>
      <c r="M9" s="24">
        <f>'[9]VIDRIO POR MUNICIPIOS'!M13</f>
        <v>1002.7722772277228</v>
      </c>
      <c r="N9" s="23">
        <f>'[9]VIDRIO POR MUNICIPIOS'!N13</f>
        <v>638.12781278127818</v>
      </c>
      <c r="O9" s="46">
        <f>SUM(C9:N9)</f>
        <v>10775.24392439244</v>
      </c>
      <c r="P9" s="58">
        <f>O9/B9</f>
        <v>12.766876687668768</v>
      </c>
      <c r="Q9" s="59">
        <f>P9/1000</f>
        <v>1.2766876687668767E-2</v>
      </c>
    </row>
    <row r="33" spans="2:13">
      <c r="B33" s="77" t="s">
        <v>15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N8" sqref="N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6" t="s">
        <v>22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7" ht="15" thickBot="1"/>
    <row r="5" spans="1:17" ht="16.5" customHeight="1">
      <c r="B5" s="101" t="s">
        <v>1</v>
      </c>
      <c r="C5" s="103" t="s">
        <v>16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97" t="s">
        <v>17</v>
      </c>
      <c r="P5" s="99" t="s">
        <v>0</v>
      </c>
      <c r="Q5" s="95" t="s">
        <v>19</v>
      </c>
    </row>
    <row r="6" spans="1:17" ht="17.100000000000001" customHeight="1" thickBot="1">
      <c r="B6" s="102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8"/>
      <c r="P6" s="100"/>
      <c r="Q6" s="96"/>
    </row>
    <row r="7" spans="1:17" ht="17.100000000000001" customHeight="1">
      <c r="A7" s="37">
        <v>2017</v>
      </c>
      <c r="B7" s="35">
        <v>795</v>
      </c>
      <c r="C7" s="60">
        <v>489</v>
      </c>
      <c r="D7" s="60">
        <v>271</v>
      </c>
      <c r="E7" s="60">
        <v>631</v>
      </c>
      <c r="F7" s="60">
        <v>693</v>
      </c>
      <c r="G7" s="60">
        <v>382</v>
      </c>
      <c r="H7" s="60">
        <v>769</v>
      </c>
      <c r="I7" s="60">
        <v>542</v>
      </c>
      <c r="J7" s="60">
        <v>556</v>
      </c>
      <c r="K7" s="60">
        <v>438</v>
      </c>
      <c r="L7" s="60">
        <v>316</v>
      </c>
      <c r="M7" s="60">
        <v>502</v>
      </c>
      <c r="N7" s="60">
        <v>576</v>
      </c>
      <c r="O7" s="42">
        <f>SUM(C7:N7)</f>
        <v>6165</v>
      </c>
      <c r="P7" s="44">
        <f>O7/B7</f>
        <v>7.7547169811320753</v>
      </c>
      <c r="Q7" s="63">
        <f>P7/1000</f>
        <v>7.7547169811320749E-3</v>
      </c>
    </row>
    <row r="8" spans="1:17" ht="17.100000000000001" customHeight="1">
      <c r="A8" s="67">
        <v>2016</v>
      </c>
      <c r="B8" s="35">
        <v>834</v>
      </c>
      <c r="C8" s="60">
        <v>693</v>
      </c>
      <c r="D8" s="61">
        <v>204</v>
      </c>
      <c r="E8" s="62">
        <v>400</v>
      </c>
      <c r="F8" s="62">
        <v>698</v>
      </c>
      <c r="G8" s="62">
        <v>422</v>
      </c>
      <c r="H8" s="62">
        <v>536</v>
      </c>
      <c r="I8" s="62">
        <v>458</v>
      </c>
      <c r="J8" s="62">
        <v>707</v>
      </c>
      <c r="K8" s="62">
        <v>342</v>
      </c>
      <c r="L8" s="62">
        <v>400</v>
      </c>
      <c r="M8" s="62">
        <v>573</v>
      </c>
      <c r="N8" s="61">
        <v>469</v>
      </c>
      <c r="O8" s="42">
        <f>SUM(C8:N8)</f>
        <v>5902</v>
      </c>
      <c r="P8" s="44">
        <f>O8/B8</f>
        <v>7.0767386091127102</v>
      </c>
      <c r="Q8" s="63">
        <f>P8/1000</f>
        <v>7.0767386091127099E-3</v>
      </c>
    </row>
    <row r="9" spans="1:17" s="4" customFormat="1" ht="15" thickBot="1">
      <c r="A9" s="38">
        <v>2015</v>
      </c>
      <c r="B9" s="36">
        <v>844</v>
      </c>
      <c r="C9" s="68">
        <v>584</v>
      </c>
      <c r="D9" s="69">
        <v>396</v>
      </c>
      <c r="E9" s="69">
        <v>582</v>
      </c>
      <c r="F9" s="69">
        <v>453</v>
      </c>
      <c r="G9" s="69">
        <v>489</v>
      </c>
      <c r="H9" s="69">
        <v>427</v>
      </c>
      <c r="I9" s="69">
        <v>462</v>
      </c>
      <c r="J9" s="69">
        <v>840</v>
      </c>
      <c r="K9" s="69">
        <v>462</v>
      </c>
      <c r="L9" s="70">
        <v>598</v>
      </c>
      <c r="M9" s="71">
        <v>427</v>
      </c>
      <c r="N9" s="72">
        <v>436</v>
      </c>
      <c r="O9" s="43">
        <f>SUM(C9:N9)</f>
        <v>6156</v>
      </c>
      <c r="P9" s="73">
        <f>O9/B9</f>
        <v>7.2938388625592419</v>
      </c>
      <c r="Q9" s="45">
        <f>P9/1000</f>
        <v>7.2938388625592415E-3</v>
      </c>
    </row>
    <row r="12" spans="1:17">
      <c r="H12" s="11"/>
    </row>
    <row r="33" spans="2:10">
      <c r="B33" s="77" t="s">
        <v>15</v>
      </c>
      <c r="C33" s="77"/>
      <c r="D33" s="77"/>
      <c r="E33" s="77"/>
      <c r="F33" s="77"/>
      <c r="G33" s="77"/>
      <c r="H33" s="77"/>
      <c r="I33" s="77"/>
      <c r="J33" s="77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