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9.xml"/>
  <Override ContentType="application/vnd.openxmlformats-officedocument.spreadsheetml.externalLink+xml" PartName="/xl/externalLinks/externalLink10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25725"/>
</workbook>
</file>

<file path=xl/calcChain.xml><?xml version="1.0" encoding="utf-8"?>
<calcChain xmlns="http://schemas.openxmlformats.org/spreadsheetml/2006/main">
  <c r="D7" i="4"/>
  <c r="E7"/>
  <c r="O7" s="1"/>
  <c r="P7" s="1"/>
  <c r="Q7" s="1"/>
  <c r="F7"/>
  <c r="G7"/>
  <c r="H7"/>
  <c r="I7"/>
  <c r="J7"/>
  <c r="K7"/>
  <c r="L7"/>
  <c r="M7"/>
  <c r="N7"/>
  <c r="C7"/>
  <c r="E7" i="3"/>
  <c r="F7"/>
  <c r="G7"/>
  <c r="H7"/>
  <c r="I7"/>
  <c r="J7"/>
  <c r="K7"/>
  <c r="L7"/>
  <c r="M7"/>
  <c r="N7"/>
  <c r="E7" i="2"/>
  <c r="F7"/>
  <c r="G7"/>
  <c r="H7"/>
  <c r="I7"/>
  <c r="J7"/>
  <c r="K7"/>
  <c r="L7"/>
  <c r="M7"/>
  <c r="N7"/>
  <c r="E7" i="1"/>
  <c r="F7"/>
  <c r="G7"/>
  <c r="H7"/>
  <c r="I7"/>
  <c r="J7"/>
  <c r="K7"/>
  <c r="L7"/>
  <c r="M7"/>
  <c r="N7"/>
  <c r="D7" i="3"/>
  <c r="D7" i="2"/>
  <c r="D7" i="1"/>
  <c r="C7" i="3"/>
  <c r="O7" i="2"/>
  <c r="P7" s="1"/>
  <c r="Q7" s="1"/>
  <c r="C7"/>
  <c r="C7" i="1"/>
  <c r="N8"/>
  <c r="D8" i="3"/>
  <c r="E8"/>
  <c r="F8"/>
  <c r="G8"/>
  <c r="H8"/>
  <c r="I8"/>
  <c r="J8"/>
  <c r="K8"/>
  <c r="L8"/>
  <c r="M8"/>
  <c r="N8"/>
  <c r="C8"/>
  <c r="D9"/>
  <c r="E9"/>
  <c r="F9"/>
  <c r="G9"/>
  <c r="H9"/>
  <c r="I9"/>
  <c r="J9"/>
  <c r="K9"/>
  <c r="L9"/>
  <c r="M9"/>
  <c r="N9"/>
  <c r="C9"/>
  <c r="N8" i="2"/>
  <c r="M8"/>
  <c r="L8"/>
  <c r="K8"/>
  <c r="J8"/>
  <c r="I8"/>
  <c r="H8"/>
  <c r="G8"/>
  <c r="F8"/>
  <c r="E8"/>
  <c r="D8"/>
  <c r="C8"/>
  <c r="N9"/>
  <c r="M9"/>
  <c r="L9"/>
  <c r="K9"/>
  <c r="J9"/>
  <c r="I9"/>
  <c r="H9"/>
  <c r="G9"/>
  <c r="F9"/>
  <c r="E9"/>
  <c r="D9"/>
  <c r="C9"/>
  <c r="M8" i="1"/>
  <c r="L8"/>
  <c r="K8"/>
  <c r="J8"/>
  <c r="I8"/>
  <c r="H8"/>
  <c r="G8"/>
  <c r="F8"/>
  <c r="E8"/>
  <c r="D8"/>
  <c r="C8"/>
  <c r="N9"/>
  <c r="M9"/>
  <c r="L9"/>
  <c r="K9"/>
  <c r="J9"/>
  <c r="I9"/>
  <c r="H9"/>
  <c r="G9"/>
  <c r="F9"/>
  <c r="E9"/>
  <c r="D9"/>
  <c r="C9"/>
  <c r="O8" i="2"/>
  <c r="P8" s="1"/>
  <c r="Q8" s="1"/>
  <c r="O9" i="1"/>
  <c r="P9" s="1"/>
  <c r="Q9" s="1"/>
  <c r="O9" i="4"/>
  <c r="P9" s="1"/>
  <c r="Q9" s="1"/>
  <c r="O8"/>
  <c r="P8" s="1"/>
  <c r="Q8" s="1"/>
  <c r="O8" i="3"/>
  <c r="P8" s="1"/>
  <c r="O7" l="1"/>
  <c r="P7" s="1"/>
  <c r="Q7" s="1"/>
  <c r="O7" i="1"/>
  <c r="P7" s="1"/>
  <c r="Q7" s="1"/>
  <c r="O8"/>
  <c r="P8" s="1"/>
  <c r="Q8" s="1"/>
  <c r="Q8" i="3"/>
  <c r="O9" i="2" l="1"/>
  <c r="P9" s="1"/>
  <c r="Q9" s="1"/>
  <c r="O9" i="3"/>
  <c r="P9" s="1"/>
  <c r="Q9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<sst xmlns="http://schemas.openxmlformats.org/spreadsheetml/2006/main" count="76" uniqueCount="23">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</sst>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i/>
      <sz val="8"/>
      <color theme="1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3" fontId="15" fillId="0" borderId="11" xfId="0" applyNumberFormat="1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15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3" fontId="15" fillId="0" borderId="3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3" fontId="17" fillId="0" borderId="4" xfId="0" applyNumberFormat="1" applyFont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3" fillId="0" borderId="4" xfId="1" applyFont="1" applyFill="1" applyBorder="1" applyAlignment="1">
      <alignment horizontal="center" vertical="center"/>
    </xf>
    <xf numFmtId="4" fontId="5" fillId="8" borderId="7" xfId="0" applyNumberFormat="1" applyFont="1" applyFill="1" applyBorder="1" applyAlignment="1">
      <alignment horizontal="center" vertical="center" wrapText="1"/>
    </xf>
    <xf numFmtId="164" fontId="24" fillId="8" borderId="4" xfId="0" applyNumberFormat="1" applyFont="1" applyFill="1" applyBorder="1" applyAlignment="1">
      <alignment horizontal="center" vertical="center"/>
    </xf>
    <xf numFmtId="3" fontId="19" fillId="0" borderId="13" xfId="0" applyNumberFormat="1" applyFont="1" applyBorder="1" applyAlignment="1">
      <alignment horizontal="center" vertical="center"/>
    </xf>
    <xf numFmtId="4" fontId="24" fillId="4" borderId="13" xfId="0" applyNumberFormat="1" applyFont="1" applyFill="1" applyBorder="1" applyAlignment="1">
      <alignment horizontal="center" vertical="center"/>
    </xf>
    <xf numFmtId="164" fontId="24" fillId="4" borderId="4" xfId="0" applyNumberFormat="1" applyFont="1" applyFill="1" applyBorder="1" applyAlignment="1">
      <alignment horizontal="center" vertical="center"/>
    </xf>
    <xf numFmtId="3" fontId="19" fillId="0" borderId="8" xfId="0" applyNumberFormat="1" applyFont="1" applyBorder="1" applyAlignment="1">
      <alignment horizontal="center" vertical="center"/>
    </xf>
    <xf numFmtId="4" fontId="24" fillId="4" borderId="8" xfId="0" applyNumberFormat="1" applyFont="1" applyFill="1" applyBorder="1" applyAlignment="1">
      <alignment horizontal="center" vertical="center"/>
    </xf>
    <xf numFmtId="164" fontId="24" fillId="4" borderId="8" xfId="0" applyNumberFormat="1" applyFont="1" applyFill="1" applyBorder="1" applyAlignment="1">
      <alignment horizontal="center" vertical="center"/>
    </xf>
    <xf numFmtId="4" fontId="24" fillId="5" borderId="8" xfId="0" applyNumberFormat="1" applyFont="1" applyFill="1" applyBorder="1" applyAlignment="1">
      <alignment horizontal="center" vertical="center"/>
    </xf>
    <xf numFmtId="164" fontId="24" fillId="5" borderId="8" xfId="0" applyNumberFormat="1" applyFont="1" applyFill="1" applyBorder="1" applyAlignment="1">
      <alignment horizontal="center" vertical="center"/>
    </xf>
    <xf numFmtId="4" fontId="24" fillId="5" borderId="13" xfId="0" applyNumberFormat="1" applyFont="1" applyFill="1" applyBorder="1" applyAlignment="1">
      <alignment horizontal="center" vertical="center"/>
    </xf>
    <xf numFmtId="164" fontId="24" fillId="5" borderId="4" xfId="0" applyNumberFormat="1" applyFont="1" applyFill="1" applyBorder="1" applyAlignment="1">
      <alignment horizontal="center" vertical="center"/>
    </xf>
    <xf numFmtId="4" fontId="24" fillId="7" borderId="8" xfId="0" applyNumberFormat="1" applyFont="1" applyFill="1" applyBorder="1" applyAlignment="1">
      <alignment horizontal="center" vertical="center"/>
    </xf>
    <xf numFmtId="164" fontId="24" fillId="7" borderId="8" xfId="0" applyNumberFormat="1" applyFont="1" applyFill="1" applyBorder="1" applyAlignment="1">
      <alignment horizontal="center" vertical="center"/>
    </xf>
    <xf numFmtId="4" fontId="24" fillId="7" borderId="13" xfId="0" applyNumberFormat="1" applyFont="1" applyFill="1" applyBorder="1" applyAlignment="1">
      <alignment horizontal="center" vertical="center"/>
    </xf>
    <xf numFmtId="164" fontId="24" fillId="7" borderId="4" xfId="0" applyNumberFormat="1" applyFont="1" applyFill="1" applyBorder="1" applyAlignment="1">
      <alignment horizontal="center" vertical="center"/>
    </xf>
    <xf numFmtId="164" fontId="24" fillId="8" borderId="8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3" fontId="17" fillId="0" borderId="8" xfId="0" applyNumberFormat="1" applyFont="1" applyFill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3" fontId="21" fillId="0" borderId="8" xfId="1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21" xfId="0" applyNumberFormat="1" applyFont="1" applyFill="1" applyBorder="1" applyAlignment="1">
      <alignment horizontal="center" vertical="center"/>
    </xf>
    <xf numFmtId="3" fontId="14" fillId="0" borderId="17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3" fontId="5" fillId="3" borderId="10" xfId="0" applyNumberFormat="1" applyFont="1" applyFill="1" applyBorder="1" applyAlignment="1">
      <alignment horizontal="center" vertical="center"/>
    </xf>
    <xf numFmtId="3" fontId="5" fillId="3" borderId="9" xfId="0" applyNumberFormat="1" applyFont="1" applyFill="1" applyBorder="1" applyAlignment="1">
      <alignment horizontal="center" vertical="center"/>
    </xf>
    <xf numFmtId="3" fontId="14" fillId="0" borderId="22" xfId="1" applyNumberFormat="1" applyFont="1" applyFill="1" applyBorder="1" applyAlignment="1">
      <alignment horizontal="center"/>
    </xf>
    <xf numFmtId="3" fontId="14" fillId="0" borderId="5" xfId="1" applyNumberFormat="1" applyFont="1" applyFill="1" applyBorder="1" applyAlignment="1">
      <alignment horizontal="center"/>
    </xf>
    <xf numFmtId="3" fontId="16" fillId="0" borderId="5" xfId="0" applyNumberFormat="1" applyFont="1" applyFill="1" applyBorder="1" applyAlignment="1">
      <alignment horizontal="center"/>
    </xf>
    <xf numFmtId="3" fontId="14" fillId="0" borderId="5" xfId="0" applyNumberFormat="1" applyFont="1" applyFill="1" applyBorder="1" applyAlignment="1">
      <alignment horizontal="center" vertical="center" wrapText="1"/>
    </xf>
    <xf numFmtId="3" fontId="14" fillId="0" borderId="15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/>
    </xf>
    <xf numFmtId="4" fontId="5" fillId="8" borderId="13" xfId="0" applyNumberFormat="1" applyFont="1" applyFill="1" applyBorder="1" applyAlignment="1">
      <alignment horizontal="center" vertical="center"/>
    </xf>
    <xf numFmtId="3" fontId="15" fillId="0" borderId="9" xfId="0" applyNumberFormat="1" applyFont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 wrapText="1"/>
    </xf>
    <xf numFmtId="0" fontId="19" fillId="6" borderId="8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 vertical="center" wrapText="1"/>
    </xf>
    <xf numFmtId="0" fontId="20" fillId="7" borderId="8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/>
    </xf>
    <xf numFmtId="0" fontId="17" fillId="7" borderId="8" xfId="0" applyFont="1" applyFill="1" applyBorder="1" applyAlignment="1">
      <alignment horizontal="center" vertical="center"/>
    </xf>
    <xf numFmtId="0" fontId="19" fillId="7" borderId="2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 wrapText="1"/>
    </xf>
    <xf numFmtId="0" fontId="19" fillId="8" borderId="8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8" xfId="0" applyNumberFormat="1" applyFont="1" applyFill="1" applyBorder="1" applyAlignment="1">
      <alignment horizontal="center" vertical="center" wrapText="1"/>
    </xf>
    <xf numFmtId="3" fontId="21" fillId="3" borderId="2" xfId="1" applyNumberFormat="1" applyFont="1" applyFill="1" applyBorder="1" applyAlignment="1">
      <alignment horizontal="center" vertical="center"/>
    </xf>
    <xf numFmtId="3" fontId="21" fillId="3" borderId="8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externalLinks/externalLink7.xml" Type="http://schemas.openxmlformats.org/officeDocument/2006/relationships/externalLink"/>
<Relationship Id="rId12" Target="externalLinks/externalLink8.xml" Type="http://schemas.openxmlformats.org/officeDocument/2006/relationships/externalLink"/>
<Relationship Id="rId13" Target="externalLinks/externalLink9.xml" Type="http://schemas.openxmlformats.org/officeDocument/2006/relationships/externalLink"/>
<Relationship Id="rId14" Target="externalLinks/externalLink10.xml" Type="http://schemas.openxmlformats.org/officeDocument/2006/relationships/externalLink"/>
<Relationship Id="rId15" Target="theme/theme1.xml" Type="http://schemas.openxmlformats.org/officeDocument/2006/relationships/theme"/>
<Relationship Id="rId16" Target="styles.xml" Type="http://schemas.openxmlformats.org/officeDocument/2006/relationships/styles"/>
<Relationship Id="rId17" Target="sharedStrings.xml" Type="http://schemas.openxmlformats.org/officeDocument/2006/relationships/sharedStrings"/>
<Relationship Id="rId18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0.17342825808031631"/>
          <c:w val="0.88015364782941952"/>
          <c:h val="0.59005952095744518"/>
        </c:manualLayout>
      </c:layout>
      <c:lineChart>
        <c:grouping val="standard"/>
        <c:ser>
          <c:idx val="2"/>
          <c:order val="0"/>
          <c:tx>
            <c:v>AÑO 2.017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33184.678016284233</c:v>
                </c:pt>
                <c:pt idx="1">
                  <c:v>28159.369602763385</c:v>
                </c:pt>
                <c:pt idx="2">
                  <c:v>33590.735257833701</c:v>
                </c:pt>
                <c:pt idx="3">
                  <c:v>34736.096718480141</c:v>
                </c:pt>
                <c:pt idx="4">
                  <c:v>31762.077473476438</c:v>
                </c:pt>
                <c:pt idx="5">
                  <c:v>34279.632371083149</c:v>
                </c:pt>
                <c:pt idx="6">
                  <c:v>37007.216876387858</c:v>
                </c:pt>
                <c:pt idx="7">
                  <c:v>42339.168517147795</c:v>
                </c:pt>
                <c:pt idx="8">
                  <c:v>34766.90106094251</c:v>
                </c:pt>
                <c:pt idx="9">
                  <c:v>34632.482112015794</c:v>
                </c:pt>
                <c:pt idx="10">
                  <c:v>30258.265482358747</c:v>
                </c:pt>
                <c:pt idx="11">
                  <c:v>37404.872933629413</c:v>
                </c:pt>
              </c:numCache>
            </c:numRef>
          </c:val>
        </c:ser>
        <c:ser>
          <c:idx val="1"/>
          <c:order val="1"/>
          <c:tx>
            <c:v>AÑO 2.016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39271.171642678717</c:v>
                </c:pt>
                <c:pt idx="1">
                  <c:v>30836.816938265732</c:v>
                </c:pt>
                <c:pt idx="2">
                  <c:v>34826.523135482334</c:v>
                </c:pt>
                <c:pt idx="3">
                  <c:v>33001.239443321043</c:v>
                </c:pt>
                <c:pt idx="4">
                  <c:v>36682.136314975614</c:v>
                </c:pt>
                <c:pt idx="5">
                  <c:v>34247.505650053528</c:v>
                </c:pt>
                <c:pt idx="6">
                  <c:v>32998.482217199955</c:v>
                </c:pt>
                <c:pt idx="7">
                  <c:v>41038.55358629713</c:v>
                </c:pt>
                <c:pt idx="8">
                  <c:v>33480.996788390628</c:v>
                </c:pt>
                <c:pt idx="9">
                  <c:v>32995.72499107886</c:v>
                </c:pt>
                <c:pt idx="10">
                  <c:v>32129.95598905674</c:v>
                </c:pt>
                <c:pt idx="11">
                  <c:v>34666.604020459141</c:v>
                </c:pt>
              </c:numCache>
            </c:numRef>
          </c:val>
        </c:ser>
        <c:ser>
          <c:idx val="0"/>
          <c:order val="2"/>
          <c:tx>
            <c:v>AÑO 2.015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RSU!$C$9:$N$9</c:f>
              <c:numCache>
                <c:formatCode>#,##0</c:formatCode>
                <c:ptCount val="12"/>
                <c:pt idx="0">
                  <c:v>36091.859154929574</c:v>
                </c:pt>
                <c:pt idx="1">
                  <c:v>30551.812206572769</c:v>
                </c:pt>
                <c:pt idx="2">
                  <c:v>36811.784037558682</c:v>
                </c:pt>
                <c:pt idx="3">
                  <c:v>37953.539906103288</c:v>
                </c:pt>
                <c:pt idx="4">
                  <c:v>38260.070422535209</c:v>
                </c:pt>
                <c:pt idx="5">
                  <c:v>36207.159624413143</c:v>
                </c:pt>
                <c:pt idx="6">
                  <c:v>39615.553990610329</c:v>
                </c:pt>
                <c:pt idx="7">
                  <c:v>44105.241784037556</c:v>
                </c:pt>
                <c:pt idx="8">
                  <c:v>37953.539906103288</c:v>
                </c:pt>
                <c:pt idx="9">
                  <c:v>35802.201877934269</c:v>
                </c:pt>
                <c:pt idx="10">
                  <c:v>34592.953051643191</c:v>
                </c:pt>
                <c:pt idx="11">
                  <c:v>35189.140845070426</c:v>
                </c:pt>
              </c:numCache>
            </c:numRef>
          </c:val>
        </c:ser>
        <c:marker val="1"/>
        <c:axId val="55979392"/>
        <c:axId val="55989760"/>
      </c:lineChart>
      <c:catAx>
        <c:axId val="55979392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55989760"/>
        <c:crossesAt val="0"/>
        <c:auto val="1"/>
        <c:lblAlgn val="ctr"/>
        <c:lblOffset val="100"/>
      </c:catAx>
      <c:valAx>
        <c:axId val="5598976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55979392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19429496086744824"/>
          <c:y val="0.85543355001517329"/>
          <c:w val="0.62281303072410088"/>
          <c:h val="0.11075982388611159"/>
        </c:manualLayout>
      </c:layout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0424E-2"/>
          <c:w val="0.88015364782941952"/>
          <c:h val="0.70213475213646015"/>
        </c:manualLayout>
      </c:layout>
      <c:lineChart>
        <c:grouping val="standard"/>
        <c:ser>
          <c:idx val="2"/>
          <c:order val="0"/>
          <c:tx>
            <c:v>AÑO 2.017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907.87894947340351</c:v>
                </c:pt>
                <c:pt idx="1">
                  <c:v>538.0590339892666</c:v>
                </c:pt>
                <c:pt idx="2">
                  <c:v>562.42397137745979</c:v>
                </c:pt>
                <c:pt idx="3">
                  <c:v>383.74776386404295</c:v>
                </c:pt>
                <c:pt idx="4">
                  <c:v>771.55635062611805</c:v>
                </c:pt>
                <c:pt idx="5">
                  <c:v>578.66726296958859</c:v>
                </c:pt>
                <c:pt idx="6">
                  <c:v>877.13774597495524</c:v>
                </c:pt>
                <c:pt idx="7">
                  <c:v>473.08586762075134</c:v>
                </c:pt>
                <c:pt idx="8">
                  <c:v>753.28264758497323</c:v>
                </c:pt>
                <c:pt idx="9">
                  <c:v>582.72808586762073</c:v>
                </c:pt>
                <c:pt idx="10">
                  <c:v>639.57960644007164</c:v>
                </c:pt>
                <c:pt idx="11">
                  <c:v>381.71735241502682</c:v>
                </c:pt>
              </c:numCache>
            </c:numRef>
          </c:val>
        </c:ser>
        <c:ser>
          <c:idx val="0"/>
          <c:order val="1"/>
          <c:tx>
            <c:v>AÑO 2.016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456.41093654356251</c:v>
                </c:pt>
                <c:pt idx="1">
                  <c:v>229.38788002448479</c:v>
                </c:pt>
                <c:pt idx="2">
                  <c:v>449.37475927590191</c:v>
                </c:pt>
                <c:pt idx="3">
                  <c:v>351.16703042752602</c:v>
                </c:pt>
                <c:pt idx="4">
                  <c:v>613.0543073565284</c:v>
                </c:pt>
                <c:pt idx="5">
                  <c:v>535.67852099114134</c:v>
                </c:pt>
                <c:pt idx="6">
                  <c:v>544.60649634099366</c:v>
                </c:pt>
                <c:pt idx="7">
                  <c:v>574.36641417383487</c:v>
                </c:pt>
                <c:pt idx="8">
                  <c:v>693.4060855051996</c:v>
                </c:pt>
                <c:pt idx="9">
                  <c:v>413.66285787649252</c:v>
                </c:pt>
                <c:pt idx="10">
                  <c:v>395.80690717678777</c:v>
                </c:pt>
                <c:pt idx="11">
                  <c:v>0</c:v>
                </c:pt>
              </c:numCache>
            </c:numRef>
          </c:val>
        </c:ser>
        <c:ser>
          <c:idx val="1"/>
          <c:order val="2"/>
          <c:tx>
            <c:v>AÑO 2.015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CARTON!$C$9:$N$9</c:f>
              <c:numCache>
                <c:formatCode>#,##0</c:formatCode>
                <c:ptCount val="12"/>
                <c:pt idx="0">
                  <c:v>576.32396224500155</c:v>
                </c:pt>
                <c:pt idx="1">
                  <c:v>201.8349741195575</c:v>
                </c:pt>
                <c:pt idx="2">
                  <c:v>272.35562772759567</c:v>
                </c:pt>
                <c:pt idx="3">
                  <c:v>445.00964173348223</c:v>
                </c:pt>
                <c:pt idx="4">
                  <c:v>284.51436110829189</c:v>
                </c:pt>
                <c:pt idx="5">
                  <c:v>554.43824215974826</c:v>
                </c:pt>
                <c:pt idx="6">
                  <c:v>554.43824215974826</c:v>
                </c:pt>
                <c:pt idx="7">
                  <c:v>819.49862985892617</c:v>
                </c:pt>
                <c:pt idx="8">
                  <c:v>352.60326804019081</c:v>
                </c:pt>
                <c:pt idx="9">
                  <c:v>325.85405460265906</c:v>
                </c:pt>
                <c:pt idx="10">
                  <c:v>393.94296153455798</c:v>
                </c:pt>
                <c:pt idx="11">
                  <c:v>165.35877397746879</c:v>
                </c:pt>
              </c:numCache>
            </c:numRef>
          </c:val>
        </c:ser>
        <c:marker val="1"/>
        <c:axId val="56394496"/>
        <c:axId val="73865088"/>
      </c:lineChart>
      <c:catAx>
        <c:axId val="56394496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73865088"/>
        <c:crossesAt val="0"/>
        <c:auto val="1"/>
        <c:lblAlgn val="ctr"/>
        <c:lblOffset val="100"/>
      </c:catAx>
      <c:valAx>
        <c:axId val="7386508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56394496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7651"/>
          <c:w val="0.55185909980430525"/>
          <c:h val="0.12522104747752524"/>
        </c:manualLayout>
      </c:layout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1523E-2"/>
          <c:w val="0.88015364782941952"/>
          <c:h val="0.71169014376161555"/>
        </c:manualLayout>
      </c:layout>
      <c:lineChart>
        <c:grouping val="standard"/>
        <c:ser>
          <c:idx val="2"/>
          <c:order val="0"/>
          <c:tx>
            <c:v>AÑO 2.017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2090.3232998885169</c:v>
                </c:pt>
                <c:pt idx="1">
                  <c:v>2004.2809364548493</c:v>
                </c:pt>
                <c:pt idx="2">
                  <c:v>1817.0122630992196</c:v>
                </c:pt>
                <c:pt idx="3">
                  <c:v>2647.0680044593087</c:v>
                </c:pt>
                <c:pt idx="4">
                  <c:v>2087.7926421404682</c:v>
                </c:pt>
                <c:pt idx="5">
                  <c:v>1014.7937569676699</c:v>
                </c:pt>
                <c:pt idx="6">
                  <c:v>1078.0602006688962</c:v>
                </c:pt>
                <c:pt idx="7">
                  <c:v>2361.1036789297659</c:v>
                </c:pt>
                <c:pt idx="8">
                  <c:v>2963.4002229654402</c:v>
                </c:pt>
                <c:pt idx="9">
                  <c:v>1748.6845039018951</c:v>
                </c:pt>
                <c:pt idx="10">
                  <c:v>1029.9777034559643</c:v>
                </c:pt>
                <c:pt idx="11">
                  <c:v>976.83389074693412</c:v>
                </c:pt>
              </c:numCache>
            </c:numRef>
          </c:val>
        </c:ser>
        <c:ser>
          <c:idx val="0"/>
          <c:order val="1"/>
          <c:tx>
            <c:v>AÑO 2.016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1045.9971864516829</c:v>
                </c:pt>
                <c:pt idx="1">
                  <c:v>516.72762688020782</c:v>
                </c:pt>
                <c:pt idx="2">
                  <c:v>2167.2459690509686</c:v>
                </c:pt>
                <c:pt idx="3">
                  <c:v>1066.0642787577103</c:v>
                </c:pt>
                <c:pt idx="4">
                  <c:v>905.5275403094904</c:v>
                </c:pt>
                <c:pt idx="5">
                  <c:v>2889.6612920679581</c:v>
                </c:pt>
                <c:pt idx="6">
                  <c:v>1660.5518883237746</c:v>
                </c:pt>
                <c:pt idx="7">
                  <c:v>2091.9943729033657</c:v>
                </c:pt>
                <c:pt idx="8">
                  <c:v>2904.7116112974786</c:v>
                </c:pt>
                <c:pt idx="9">
                  <c:v>2867.0858132236772</c:v>
                </c:pt>
                <c:pt idx="10">
                  <c:v>2009.2176171410022</c:v>
                </c:pt>
                <c:pt idx="11">
                  <c:v>0</c:v>
                </c:pt>
              </c:numCache>
            </c:numRef>
          </c:val>
        </c:ser>
        <c:ser>
          <c:idx val="1"/>
          <c:order val="2"/>
          <c:tx>
            <c:v>AÑO 2.015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VIDRIO!$C$9:$N$9</c:f>
              <c:numCache>
                <c:formatCode>#,##0</c:formatCode>
                <c:ptCount val="12"/>
                <c:pt idx="0">
                  <c:v>2166.6092870045691</c:v>
                </c:pt>
                <c:pt idx="1">
                  <c:v>1962.9327382849858</c:v>
                </c:pt>
                <c:pt idx="2">
                  <c:v>1560.6715545638083</c:v>
                </c:pt>
                <c:pt idx="3">
                  <c:v>2082.592710657741</c:v>
                </c:pt>
                <c:pt idx="4">
                  <c:v>0</c:v>
                </c:pt>
                <c:pt idx="5">
                  <c:v>3174.8082031665072</c:v>
                </c:pt>
                <c:pt idx="6">
                  <c:v>1881.4621187971522</c:v>
                </c:pt>
                <c:pt idx="7">
                  <c:v>2665.6168313675489</c:v>
                </c:pt>
                <c:pt idx="8">
                  <c:v>1031.1125278928914</c:v>
                </c:pt>
                <c:pt idx="9">
                  <c:v>998.015088725959</c:v>
                </c:pt>
                <c:pt idx="10">
                  <c:v>1059.118053341834</c:v>
                </c:pt>
                <c:pt idx="11">
                  <c:v>975.1014769950059</c:v>
                </c:pt>
              </c:numCache>
            </c:numRef>
          </c:val>
        </c:ser>
        <c:marker val="1"/>
        <c:axId val="77927552"/>
        <c:axId val="77929472"/>
      </c:lineChart>
      <c:catAx>
        <c:axId val="77927552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77929472"/>
        <c:crossesAt val="0"/>
        <c:auto val="1"/>
        <c:lblAlgn val="ctr"/>
        <c:lblOffset val="100"/>
      </c:catAx>
      <c:valAx>
        <c:axId val="7792947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77927552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906440502884169"/>
          <c:y val="0.89581476132051541"/>
          <c:w val="0.62113692742049653"/>
          <c:h val="8.1174061822153906E-2"/>
        </c:manualLayout>
      </c:layout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2"/>
          <c:order val="0"/>
          <c:tx>
            <c:v>AÑO 2.017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541.39534883720933</c:v>
                </c:pt>
                <c:pt idx="1">
                  <c:v>1015.8139534883721</c:v>
                </c:pt>
                <c:pt idx="2">
                  <c:v>521.8604651162791</c:v>
                </c:pt>
                <c:pt idx="3">
                  <c:v>768.83720930232562</c:v>
                </c:pt>
                <c:pt idx="4">
                  <c:v>623.72093023255809</c:v>
                </c:pt>
                <c:pt idx="5">
                  <c:v>960</c:v>
                </c:pt>
                <c:pt idx="6">
                  <c:v>792.55813953488371</c:v>
                </c:pt>
                <c:pt idx="7">
                  <c:v>902.79069767441854</c:v>
                </c:pt>
                <c:pt idx="8">
                  <c:v>567.90697674418607</c:v>
                </c:pt>
                <c:pt idx="9">
                  <c:v>732.55813953488371</c:v>
                </c:pt>
                <c:pt idx="10">
                  <c:v>602.79069767441865</c:v>
                </c:pt>
                <c:pt idx="11">
                  <c:v>718.60465116279067</c:v>
                </c:pt>
              </c:numCache>
            </c:numRef>
          </c:val>
        </c:ser>
        <c:ser>
          <c:idx val="1"/>
          <c:order val="1"/>
          <c:tx>
            <c:v>AÑO 2.016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606</c:v>
                </c:pt>
                <c:pt idx="1">
                  <c:v>684</c:v>
                </c:pt>
                <c:pt idx="2">
                  <c:v>583</c:v>
                </c:pt>
                <c:pt idx="3">
                  <c:v>444</c:v>
                </c:pt>
                <c:pt idx="4">
                  <c:v>596</c:v>
                </c:pt>
                <c:pt idx="5">
                  <c:v>744</c:v>
                </c:pt>
                <c:pt idx="6">
                  <c:v>738</c:v>
                </c:pt>
                <c:pt idx="7">
                  <c:v>840</c:v>
                </c:pt>
                <c:pt idx="8">
                  <c:v>480</c:v>
                </c:pt>
                <c:pt idx="9">
                  <c:v>882</c:v>
                </c:pt>
                <c:pt idx="10">
                  <c:v>636</c:v>
                </c:pt>
                <c:pt idx="11">
                  <c:v>805</c:v>
                </c:pt>
              </c:numCache>
            </c:numRef>
          </c:val>
        </c:ser>
        <c:ser>
          <c:idx val="0"/>
          <c:order val="2"/>
          <c:tx>
            <c:v>AÑO 2.015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ENVASES!$C$9:$N$9</c:f>
              <c:numCache>
                <c:formatCode>#,##0</c:formatCode>
                <c:ptCount val="12"/>
                <c:pt idx="0">
                  <c:v>662</c:v>
                </c:pt>
                <c:pt idx="1">
                  <c:v>532</c:v>
                </c:pt>
                <c:pt idx="2">
                  <c:v>603</c:v>
                </c:pt>
                <c:pt idx="3">
                  <c:v>500</c:v>
                </c:pt>
                <c:pt idx="4">
                  <c:v>650</c:v>
                </c:pt>
                <c:pt idx="5">
                  <c:v>477</c:v>
                </c:pt>
                <c:pt idx="6">
                  <c:v>673</c:v>
                </c:pt>
                <c:pt idx="7">
                  <c:v>673</c:v>
                </c:pt>
                <c:pt idx="8">
                  <c:v>753</c:v>
                </c:pt>
                <c:pt idx="9">
                  <c:v>525</c:v>
                </c:pt>
                <c:pt idx="10">
                  <c:v>793</c:v>
                </c:pt>
                <c:pt idx="11">
                  <c:v>557</c:v>
                </c:pt>
              </c:numCache>
            </c:numRef>
          </c:val>
        </c:ser>
        <c:marker val="1"/>
        <c:axId val="81469824"/>
        <c:axId val="114155520"/>
      </c:lineChart>
      <c:catAx>
        <c:axId val="81469824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4155520"/>
        <c:crosses val="autoZero"/>
        <c:auto val="1"/>
        <c:lblAlgn val="ctr"/>
        <c:lblOffset val="100"/>
      </c:catAx>
      <c:valAx>
        <c:axId val="11415552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469824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0880059369272613"/>
          <c:y val="0.85728954999576656"/>
          <c:w val="0.57107051997904068"/>
          <c:h val="0.10500248708830752"/>
        </c:manualLayout>
      </c:layout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10</xdr:row>
      <xdr:rowOff>30480</xdr:rowOff>
    </xdr:from>
    <xdr:to>
      <xdr:col>16</xdr:col>
      <xdr:colOff>0</xdr:colOff>
      <xdr:row>30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10</xdr:row>
      <xdr:rowOff>7620</xdr:rowOff>
    </xdr:from>
    <xdr:to>
      <xdr:col>16</xdr:col>
      <xdr:colOff>297180</xdr:colOff>
      <xdr:row>29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16</xdr:col>
      <xdr:colOff>205740</xdr:colOff>
      <xdr:row>31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10</xdr:row>
      <xdr:rowOff>99060</xdr:rowOff>
    </xdr:from>
    <xdr:to>
      <xdr:col>16</xdr:col>
      <xdr:colOff>198120</xdr:colOff>
      <xdr:row>31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10%202017/RSU%202017/Resumen%20Toneladas%20-%20RSU%20-%20Municipios%202017.xls" TargetMode="External" Type="http://schemas.openxmlformats.org/officeDocument/2006/relationships/externalLinkPath"/>
</Relationships>

</file>

<file path=xl/externalLinks/_rels/externalLink10.xml.rels><?xml version="1.0" encoding="UTF-8" standalone="no"?>
<Relationships xmlns="http://schemas.openxmlformats.org/package/2006/relationships">
<Relationship Id="rId1" Target="/S900/10%20CONTROL%20RESIDUOS/10%202017/ENVASES%202017/Informe%20Mensual%20Recogida%20Diciembre%202017.xlsx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10%202017/PAPEL-CARTON%202017/PAPEL%20RUTAS,%20MUNICIPIOS,%20LOCALIDADES%202017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7.xml.rels><?xml version="1.0" encoding="UTF-8" standalone="no"?>
<Relationships xmlns="http://schemas.openxmlformats.org/package/2006/relationships">
<Relationship Id="rId1" Target="/S900/10%20CONTROL%20RESIDUOS/10%202017/VIDRIO%202017/VIDRIO%20RUTAS%20MUNICIPIOS%20LOCALIDADES%20-%202017.xls" TargetMode="External" Type="http://schemas.openxmlformats.org/officeDocument/2006/relationships/externalLinkPath"/>
</Relationships>

</file>

<file path=xl/externalLinks/_rels/externalLink8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9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/>
      <sheetData sheetId="1"/>
      <sheetData sheetId="2">
        <row r="5">
          <cell r="F5">
            <v>33184.678016284233</v>
          </cell>
          <cell r="G5">
            <v>28159.369602763385</v>
          </cell>
          <cell r="H5">
            <v>33590.735257833701</v>
          </cell>
          <cell r="I5">
            <v>34736.096718480141</v>
          </cell>
          <cell r="J5">
            <v>31762.077473476438</v>
          </cell>
          <cell r="K5">
            <v>34279.632371083149</v>
          </cell>
          <cell r="L5">
            <v>37007.216876387858</v>
          </cell>
          <cell r="M5">
            <v>42339.168517147795</v>
          </cell>
          <cell r="N5">
            <v>34766.90106094251</v>
          </cell>
          <cell r="O5">
            <v>34632.482112015794</v>
          </cell>
          <cell r="P5">
            <v>30258.265482358747</v>
          </cell>
          <cell r="Q5">
            <v>37404.872933629413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  "/>
      <sheetName val="1.5"/>
      <sheetName val="1.6 "/>
      <sheetName val="1.7"/>
      <sheetName val="2,1"/>
      <sheetName val="2.2"/>
      <sheetName val="Salidas"/>
      <sheetName val="PLAN"/>
    </sheetNames>
    <sheetDataSet>
      <sheetData sheetId="0"/>
      <sheetData sheetId="1">
        <row r="4">
          <cell r="E4">
            <v>541.39534883720933</v>
          </cell>
          <cell r="F4">
            <v>1015.8139534883721</v>
          </cell>
          <cell r="G4">
            <v>521.8604651162791</v>
          </cell>
          <cell r="H4">
            <v>768.83720930232562</v>
          </cell>
          <cell r="I4">
            <v>623.72093023255809</v>
          </cell>
          <cell r="J4">
            <v>960</v>
          </cell>
          <cell r="K4">
            <v>792.55813953488371</v>
          </cell>
          <cell r="L4">
            <v>902.79069767441854</v>
          </cell>
          <cell r="M4">
            <v>567.90697674418607</v>
          </cell>
          <cell r="N4">
            <v>732.55813953488371</v>
          </cell>
          <cell r="O4">
            <v>602.79069767441865</v>
          </cell>
          <cell r="P4">
            <v>718.60465116279067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>
        <row r="49">
          <cell r="S49">
            <v>53259.7</v>
          </cell>
        </row>
      </sheetData>
      <sheetData sheetId="1"/>
      <sheetData sheetId="2">
        <row r="4">
          <cell r="F4" t="str">
            <v>Enero</v>
          </cell>
        </row>
        <row r="5">
          <cell r="F5">
            <v>39271.171642678717</v>
          </cell>
          <cell r="G5">
            <v>30836.816938265732</v>
          </cell>
          <cell r="H5">
            <v>34826.523135482334</v>
          </cell>
          <cell r="I5">
            <v>33001.239443321043</v>
          </cell>
          <cell r="J5">
            <v>36682.136314975614</v>
          </cell>
          <cell r="K5">
            <v>34247.505650053528</v>
          </cell>
          <cell r="L5">
            <v>32998.482217199955</v>
          </cell>
          <cell r="M5">
            <v>41038.55358629713</v>
          </cell>
          <cell r="N5">
            <v>33480.996788390628</v>
          </cell>
          <cell r="O5">
            <v>32995.72499107886</v>
          </cell>
          <cell r="P5">
            <v>32129.95598905674</v>
          </cell>
          <cell r="Q5">
            <v>34666.604020459141</v>
          </cell>
        </row>
      </sheetData>
      <sheetData sheetId="3"/>
      <sheetData sheetId="4">
        <row r="29">
          <cell r="S29">
            <v>63327.705000000002</v>
          </cell>
        </row>
      </sheetData>
      <sheetData sheetId="5"/>
      <sheetData sheetId="6">
        <row r="33">
          <cell r="S33">
            <v>24846.57</v>
          </cell>
        </row>
      </sheetData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 refreshError="1"/>
      <sheetData sheetId="1" refreshError="1"/>
      <sheetData sheetId="2">
        <row r="5">
          <cell r="F5">
            <v>36091.859154929574</v>
          </cell>
          <cell r="G5">
            <v>30551.812206572769</v>
          </cell>
          <cell r="H5">
            <v>36811.784037558682</v>
          </cell>
          <cell r="I5">
            <v>37953.539906103288</v>
          </cell>
          <cell r="J5">
            <v>38260.070422535209</v>
          </cell>
          <cell r="K5">
            <v>36207.159624413143</v>
          </cell>
          <cell r="L5">
            <v>39615.553990610329</v>
          </cell>
          <cell r="M5">
            <v>44105.241784037556</v>
          </cell>
          <cell r="N5">
            <v>37953.539906103288</v>
          </cell>
          <cell r="O5">
            <v>35802.201877934269</v>
          </cell>
          <cell r="P5">
            <v>34592.953051643191</v>
          </cell>
          <cell r="Q5">
            <v>35189.140845070426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7"/>
      <sheetName val="FEBRERO-2017"/>
      <sheetName val="MARZO-2017"/>
      <sheetName val="ABRIL-2017"/>
      <sheetName val="MAYO-2017"/>
      <sheetName val="JUNIO-2017"/>
      <sheetName val="JULIO-2017"/>
      <sheetName val="AGOSTO-2017"/>
      <sheetName val="SEPTIEMBRE-2017"/>
      <sheetName val="OCTUBRE-2017"/>
      <sheetName val="NOVIEMBRE-2017"/>
      <sheetName val="DICIEMBRE-2017"/>
      <sheetName val="Por Localidades 2017"/>
      <sheetName val="Por Municipio - 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>
            <v>907.87894947340351</v>
          </cell>
          <cell r="D11">
            <v>538.0590339892666</v>
          </cell>
          <cell r="E11">
            <v>562.42397137745979</v>
          </cell>
          <cell r="F11">
            <v>383.74776386404295</v>
          </cell>
          <cell r="G11">
            <v>771.55635062611805</v>
          </cell>
          <cell r="H11">
            <v>578.66726296958859</v>
          </cell>
          <cell r="I11">
            <v>877.13774597495524</v>
          </cell>
          <cell r="J11">
            <v>473.08586762075134</v>
          </cell>
          <cell r="K11">
            <v>753.28264758497323</v>
          </cell>
          <cell r="L11">
            <v>582.72808586762073</v>
          </cell>
          <cell r="M11">
            <v>639.57960644007164</v>
          </cell>
          <cell r="N11">
            <v>381.71735241502682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C10">
            <v>1395.9183673469388</v>
          </cell>
        </row>
        <row r="11">
          <cell r="C11">
            <v>456.41093654356251</v>
          </cell>
          <cell r="D11">
            <v>229.38788002448479</v>
          </cell>
          <cell r="E11">
            <v>449.37475927590191</v>
          </cell>
          <cell r="F11">
            <v>351.16703042752602</v>
          </cell>
          <cell r="G11">
            <v>613.0543073565284</v>
          </cell>
          <cell r="H11">
            <v>535.67852099114134</v>
          </cell>
          <cell r="I11">
            <v>544.60649634099366</v>
          </cell>
          <cell r="J11">
            <v>574.36641417383487</v>
          </cell>
          <cell r="K11">
            <v>693.4060855051996</v>
          </cell>
          <cell r="L11">
            <v>413.66285787649252</v>
          </cell>
          <cell r="M11">
            <v>395.80690717678777</v>
          </cell>
          <cell r="N11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1">
          <cell r="C11">
            <v>576.32396224500155</v>
          </cell>
          <cell r="D11">
            <v>201.8349741195575</v>
          </cell>
          <cell r="E11">
            <v>272.35562772759567</v>
          </cell>
          <cell r="F11">
            <v>445.00964173348223</v>
          </cell>
          <cell r="G11">
            <v>284.51436110829189</v>
          </cell>
          <cell r="H11">
            <v>554.43824215974826</v>
          </cell>
          <cell r="I11">
            <v>554.43824215974826</v>
          </cell>
          <cell r="J11">
            <v>819.49862985892617</v>
          </cell>
          <cell r="K11">
            <v>352.60326804019081</v>
          </cell>
          <cell r="L11">
            <v>325.85405460265906</v>
          </cell>
          <cell r="M11">
            <v>393.94296153455798</v>
          </cell>
          <cell r="N11">
            <v>165.35877397746879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7"/>
      <sheetName val="RUTAS VIDRIO FEBRERO 2017"/>
      <sheetName val="RUTAS VIDRIO MARZO 2017"/>
      <sheetName val="RUTAS VIDRIO ABRIL 2017"/>
      <sheetName val="RUTAS VIDRIO MAYO 2017"/>
      <sheetName val="RUTAS VIDRIO JUNIO 2017"/>
      <sheetName val="RUTAS VIDRIO JULIO 2017"/>
      <sheetName val="RUTAS VIDRIO AGOSTO 2017"/>
      <sheetName val="RUTAS VIDRIO SEPTIEMBRE 2017"/>
      <sheetName val="RUTAS VIDRIO OCTUBRE 2017"/>
      <sheetName val="RUTAS VIDRIO NOVIEMBRE 2017"/>
      <sheetName val="RUTAS VIDRIO DICIEMBRE 2017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C10">
            <v>2090.3232998885169</v>
          </cell>
          <cell r="D10">
            <v>2004.2809364548493</v>
          </cell>
          <cell r="E10">
            <v>1817.0122630992196</v>
          </cell>
          <cell r="F10">
            <v>2647.0680044593087</v>
          </cell>
          <cell r="G10">
            <v>2087.7926421404682</v>
          </cell>
          <cell r="H10">
            <v>1014.7937569676699</v>
          </cell>
          <cell r="I10">
            <v>1078.0602006688962</v>
          </cell>
          <cell r="J10">
            <v>2361.1036789297659</v>
          </cell>
          <cell r="K10">
            <v>2963.4002229654402</v>
          </cell>
          <cell r="L10">
            <v>1748.6845039018951</v>
          </cell>
          <cell r="M10">
            <v>1029.9777034559643</v>
          </cell>
          <cell r="N10">
            <v>976.83389074693412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">
          <cell r="C9">
            <v>2143.4368574829564</v>
          </cell>
        </row>
        <row r="10">
          <cell r="C10">
            <v>1045.9971864516829</v>
          </cell>
          <cell r="D10">
            <v>516.72762688020782</v>
          </cell>
          <cell r="E10">
            <v>2167.2459690509686</v>
          </cell>
          <cell r="F10">
            <v>1066.0642787577103</v>
          </cell>
          <cell r="G10">
            <v>905.5275403094904</v>
          </cell>
          <cell r="H10">
            <v>2889.6612920679581</v>
          </cell>
          <cell r="I10">
            <v>1660.5518883237746</v>
          </cell>
          <cell r="J10">
            <v>2091.9943729033657</v>
          </cell>
          <cell r="K10">
            <v>2904.7116112974786</v>
          </cell>
          <cell r="L10">
            <v>2867.0858132236772</v>
          </cell>
          <cell r="M10">
            <v>2009.2176171410022</v>
          </cell>
          <cell r="N10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0">
          <cell r="C10">
            <v>2166.6092870045691</v>
          </cell>
          <cell r="D10">
            <v>1962.9327382849858</v>
          </cell>
          <cell r="E10">
            <v>1560.6715545638083</v>
          </cell>
          <cell r="F10">
            <v>2082.592710657741</v>
          </cell>
          <cell r="G10">
            <v>0</v>
          </cell>
          <cell r="H10">
            <v>3174.8082031665072</v>
          </cell>
          <cell r="I10">
            <v>1881.4621187971522</v>
          </cell>
          <cell r="J10">
            <v>2665.6168313675489</v>
          </cell>
          <cell r="K10">
            <v>1031.1125278928914</v>
          </cell>
          <cell r="L10">
            <v>998.015088725959</v>
          </cell>
          <cell r="M10">
            <v>1059.118053341834</v>
          </cell>
          <cell r="N10">
            <v>975.1014769950059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topLeftCell="A4" workbookViewId="0">
      <selection activeCell="D7" sqref="D7:N7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4" t="s">
        <v>18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7" t="s">
        <v>1</v>
      </c>
      <c r="C5" s="76" t="s">
        <v>16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9" t="s">
        <v>17</v>
      </c>
      <c r="P5" s="72" t="s">
        <v>0</v>
      </c>
      <c r="Q5" s="72" t="s">
        <v>19</v>
      </c>
    </row>
    <row r="6" spans="1:17" s="5" customFormat="1" ht="17.100000000000001" customHeight="1" thickBot="1">
      <c r="A6" s="1"/>
      <c r="B6" s="78"/>
      <c r="C6" s="46" t="s">
        <v>2</v>
      </c>
      <c r="D6" s="47" t="s">
        <v>3</v>
      </c>
      <c r="E6" s="47" t="s">
        <v>4</v>
      </c>
      <c r="F6" s="47" t="s">
        <v>5</v>
      </c>
      <c r="G6" s="47" t="s">
        <v>6</v>
      </c>
      <c r="H6" s="47" t="s">
        <v>7</v>
      </c>
      <c r="I6" s="47" t="s">
        <v>8</v>
      </c>
      <c r="J6" s="47" t="s">
        <v>9</v>
      </c>
      <c r="K6" s="47" t="s">
        <v>10</v>
      </c>
      <c r="L6" s="47" t="s">
        <v>11</v>
      </c>
      <c r="M6" s="47" t="s">
        <v>12</v>
      </c>
      <c r="N6" s="48" t="s">
        <v>13</v>
      </c>
      <c r="O6" s="80"/>
      <c r="P6" s="73"/>
      <c r="Q6" s="73"/>
    </row>
    <row r="7" spans="1:17" s="5" customFormat="1" ht="17.100000000000001" customHeight="1">
      <c r="A7" s="15">
        <v>2017</v>
      </c>
      <c r="B7" s="44">
        <v>1135</v>
      </c>
      <c r="C7" s="14">
        <f>[1]AXARQUIA!F5</f>
        <v>33184.678016284233</v>
      </c>
      <c r="D7" s="71">
        <f>[1]AXARQUIA!G5</f>
        <v>28159.369602763385</v>
      </c>
      <c r="E7" s="71">
        <f>[1]AXARQUIA!H5</f>
        <v>33590.735257833701</v>
      </c>
      <c r="F7" s="71">
        <f>[1]AXARQUIA!I5</f>
        <v>34736.096718480141</v>
      </c>
      <c r="G7" s="71">
        <f>[1]AXARQUIA!J5</f>
        <v>31762.077473476438</v>
      </c>
      <c r="H7" s="71">
        <f>[1]AXARQUIA!K5</f>
        <v>34279.632371083149</v>
      </c>
      <c r="I7" s="71">
        <f>[1]AXARQUIA!L5</f>
        <v>37007.216876387858</v>
      </c>
      <c r="J7" s="71">
        <f>[1]AXARQUIA!M5</f>
        <v>42339.168517147795</v>
      </c>
      <c r="K7" s="71">
        <f>[1]AXARQUIA!N5</f>
        <v>34766.90106094251</v>
      </c>
      <c r="L7" s="71">
        <f>[1]AXARQUIA!O5</f>
        <v>34632.482112015794</v>
      </c>
      <c r="M7" s="71">
        <f>[1]AXARQUIA!P5</f>
        <v>30258.265482358747</v>
      </c>
      <c r="N7" s="71">
        <f>[1]AXARQUIA!Q5</f>
        <v>37404.872933629413</v>
      </c>
      <c r="O7" s="31">
        <f>SUM(C7:N7)</f>
        <v>412121.49642240314</v>
      </c>
      <c r="P7" s="32">
        <f>O7/B7</f>
        <v>363.10264001973843</v>
      </c>
      <c r="Q7" s="33">
        <f>P7/1000</f>
        <v>0.36310264001973841</v>
      </c>
    </row>
    <row r="8" spans="1:17" s="5" customFormat="1" ht="17.100000000000001" customHeight="1">
      <c r="A8" s="43">
        <v>2016</v>
      </c>
      <c r="B8" s="44">
        <v>1159</v>
      </c>
      <c r="C8" s="14">
        <f>[2]AXARQUIA!F5</f>
        <v>39271.171642678717</v>
      </c>
      <c r="D8" s="45">
        <f>[2]AXARQUIA!G5</f>
        <v>30836.816938265732</v>
      </c>
      <c r="E8" s="45">
        <f>[2]AXARQUIA!H5</f>
        <v>34826.523135482334</v>
      </c>
      <c r="F8" s="45">
        <f>[2]AXARQUIA!I5</f>
        <v>33001.239443321043</v>
      </c>
      <c r="G8" s="45">
        <f>[2]AXARQUIA!J5</f>
        <v>36682.136314975614</v>
      </c>
      <c r="H8" s="45">
        <f>[2]AXARQUIA!K5</f>
        <v>34247.505650053528</v>
      </c>
      <c r="I8" s="45">
        <f>[2]AXARQUIA!L5</f>
        <v>32998.482217199955</v>
      </c>
      <c r="J8" s="45">
        <f>[2]AXARQUIA!M5</f>
        <v>41038.55358629713</v>
      </c>
      <c r="K8" s="45">
        <f>[2]AXARQUIA!N5</f>
        <v>33480.996788390628</v>
      </c>
      <c r="L8" s="45">
        <f>[2]AXARQUIA!O5</f>
        <v>32995.72499107886</v>
      </c>
      <c r="M8" s="45">
        <f>[2]AXARQUIA!P5</f>
        <v>32129.95598905674</v>
      </c>
      <c r="N8" s="45">
        <f>[2]AXARQUIA!Q5</f>
        <v>34666.604020459141</v>
      </c>
      <c r="O8" s="31">
        <f>SUM(C8:N8)</f>
        <v>416175.71071725944</v>
      </c>
      <c r="P8" s="32">
        <f>O8/B8</f>
        <v>359.08171761627216</v>
      </c>
      <c r="Q8" s="33">
        <f>P8/1000</f>
        <v>0.35908171761627217</v>
      </c>
    </row>
    <row r="9" spans="1:17" s="6" customFormat="1" ht="15" thickBot="1">
      <c r="A9" s="16">
        <v>2015</v>
      </c>
      <c r="B9" s="21">
        <v>1198</v>
      </c>
      <c r="C9" s="22">
        <f>[3]AXARQUIA!F5</f>
        <v>36091.859154929574</v>
      </c>
      <c r="D9" s="17">
        <f>[3]AXARQUIA!G5</f>
        <v>30551.812206572769</v>
      </c>
      <c r="E9" s="17">
        <f>[3]AXARQUIA!H5</f>
        <v>36811.784037558682</v>
      </c>
      <c r="F9" s="17">
        <f>[3]AXARQUIA!I5</f>
        <v>37953.539906103288</v>
      </c>
      <c r="G9" s="17">
        <f>[3]AXARQUIA!J5</f>
        <v>38260.070422535209</v>
      </c>
      <c r="H9" s="17">
        <f>[3]AXARQUIA!K5</f>
        <v>36207.159624413143</v>
      </c>
      <c r="I9" s="17">
        <f>[3]AXARQUIA!L5</f>
        <v>39615.553990610329</v>
      </c>
      <c r="J9" s="17">
        <f>[3]AXARQUIA!M5</f>
        <v>44105.241784037556</v>
      </c>
      <c r="K9" s="17">
        <f>[3]AXARQUIA!N5</f>
        <v>37953.539906103288</v>
      </c>
      <c r="L9" s="17">
        <f>[3]AXARQUIA!O5</f>
        <v>35802.201877934269</v>
      </c>
      <c r="M9" s="17">
        <f>[3]AXARQUIA!P5</f>
        <v>34592.953051643191</v>
      </c>
      <c r="N9" s="22">
        <f>[3]AXARQUIA!Q5</f>
        <v>35189.140845070426</v>
      </c>
      <c r="O9" s="28">
        <f>SUM(C9:N9)</f>
        <v>443134.85680751171</v>
      </c>
      <c r="P9" s="29">
        <f>O9/B9</f>
        <v>369.89553990610324</v>
      </c>
      <c r="Q9" s="30">
        <f>P9/1000</f>
        <v>0.36989553990610324</v>
      </c>
    </row>
    <row r="23" ht="15.75" customHeight="1"/>
    <row r="33" spans="2:13">
      <c r="B33" s="75" t="s">
        <v>14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</row>
  </sheetData>
  <mergeCells count="7">
    <mergeCell ref="Q5:Q6"/>
    <mergeCell ref="C2:O2"/>
    <mergeCell ref="B33:M33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D7" sqref="D7:N7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4" t="s">
        <v>20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7" ht="17.25" customHeight="1"/>
    <row r="4" spans="1:17" ht="17.25" customHeight="1" thickBot="1"/>
    <row r="5" spans="1:17" ht="16.5" customHeight="1">
      <c r="A5" s="5"/>
      <c r="B5" s="83" t="s">
        <v>1</v>
      </c>
      <c r="C5" s="76" t="s">
        <v>16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85" t="s">
        <v>17</v>
      </c>
      <c r="P5" s="81" t="s">
        <v>0</v>
      </c>
      <c r="Q5" s="81" t="s">
        <v>19</v>
      </c>
    </row>
    <row r="6" spans="1:17" ht="17.100000000000001" customHeight="1" thickBot="1">
      <c r="A6" s="5"/>
      <c r="B6" s="84"/>
      <c r="C6" s="49" t="s">
        <v>2</v>
      </c>
      <c r="D6" s="50" t="s">
        <v>3</v>
      </c>
      <c r="E6" s="50" t="s">
        <v>4</v>
      </c>
      <c r="F6" s="50" t="s">
        <v>5</v>
      </c>
      <c r="G6" s="50" t="s">
        <v>6</v>
      </c>
      <c r="H6" s="50" t="s">
        <v>7</v>
      </c>
      <c r="I6" s="50" t="s">
        <v>8</v>
      </c>
      <c r="J6" s="50" t="s">
        <v>9</v>
      </c>
      <c r="K6" s="50" t="s">
        <v>10</v>
      </c>
      <c r="L6" s="50" t="s">
        <v>11</v>
      </c>
      <c r="M6" s="50" t="s">
        <v>12</v>
      </c>
      <c r="N6" s="51" t="s">
        <v>13</v>
      </c>
      <c r="O6" s="86"/>
      <c r="P6" s="82"/>
      <c r="Q6" s="82"/>
    </row>
    <row r="7" spans="1:17" s="13" customFormat="1" ht="17.100000000000001" customHeight="1">
      <c r="A7" s="15">
        <v>2017</v>
      </c>
      <c r="B7" s="44">
        <v>1135</v>
      </c>
      <c r="C7" s="14">
        <f>'[4]Por Municipio - 2017'!C11</f>
        <v>907.87894947340351</v>
      </c>
      <c r="D7" s="71">
        <f>'[4]Por Municipio - 2017'!D11</f>
        <v>538.0590339892666</v>
      </c>
      <c r="E7" s="71">
        <f>'[4]Por Municipio - 2017'!E11</f>
        <v>562.42397137745979</v>
      </c>
      <c r="F7" s="71">
        <f>'[4]Por Municipio - 2017'!F11</f>
        <v>383.74776386404295</v>
      </c>
      <c r="G7" s="71">
        <f>'[4]Por Municipio - 2017'!G11</f>
        <v>771.55635062611805</v>
      </c>
      <c r="H7" s="71">
        <f>'[4]Por Municipio - 2017'!H11</f>
        <v>578.66726296958859</v>
      </c>
      <c r="I7" s="71">
        <f>'[4]Por Municipio - 2017'!I11</f>
        <v>877.13774597495524</v>
      </c>
      <c r="J7" s="71">
        <f>'[4]Por Municipio - 2017'!J11</f>
        <v>473.08586762075134</v>
      </c>
      <c r="K7" s="71">
        <f>'[4]Por Municipio - 2017'!K11</f>
        <v>753.28264758497323</v>
      </c>
      <c r="L7" s="71">
        <f>'[4]Por Municipio - 2017'!L11</f>
        <v>582.72808586762073</v>
      </c>
      <c r="M7" s="71">
        <f>'[4]Por Municipio - 2017'!M11</f>
        <v>639.57960644007164</v>
      </c>
      <c r="N7" s="71">
        <f>'[4]Por Municipio - 2017'!N11</f>
        <v>381.71735241502682</v>
      </c>
      <c r="O7" s="31">
        <f>SUM(C7:N7)</f>
        <v>7449.8646382032794</v>
      </c>
      <c r="P7" s="34">
        <f>O7/B7</f>
        <v>6.5637573904874706</v>
      </c>
      <c r="Q7" s="35">
        <f>P7/1000</f>
        <v>6.5637573904874704E-3</v>
      </c>
    </row>
    <row r="8" spans="1:17" s="13" customFormat="1" ht="17.100000000000001" customHeight="1">
      <c r="A8" s="43">
        <v>2016</v>
      </c>
      <c r="B8" s="44">
        <v>1159</v>
      </c>
      <c r="C8" s="14">
        <f>'[5]Por Municipio - 2016'!C11</f>
        <v>456.41093654356251</v>
      </c>
      <c r="D8" s="45">
        <f>'[5]Por Municipio - 2016'!D11</f>
        <v>229.38788002448479</v>
      </c>
      <c r="E8" s="45">
        <f>'[5]Por Municipio - 2016'!E11</f>
        <v>449.37475927590191</v>
      </c>
      <c r="F8" s="45">
        <f>'[5]Por Municipio - 2016'!F11</f>
        <v>351.16703042752602</v>
      </c>
      <c r="G8" s="45">
        <f>'[5]Por Municipio - 2016'!G11</f>
        <v>613.0543073565284</v>
      </c>
      <c r="H8" s="45">
        <f>'[5]Por Municipio - 2016'!H11</f>
        <v>535.67852099114134</v>
      </c>
      <c r="I8" s="45">
        <f>'[5]Por Municipio - 2016'!I11</f>
        <v>544.60649634099366</v>
      </c>
      <c r="J8" s="45">
        <f>'[5]Por Municipio - 2016'!J11</f>
        <v>574.36641417383487</v>
      </c>
      <c r="K8" s="45">
        <f>'[5]Por Municipio - 2016'!K11</f>
        <v>693.4060855051996</v>
      </c>
      <c r="L8" s="45">
        <f>'[5]Por Municipio - 2016'!L11</f>
        <v>413.66285787649252</v>
      </c>
      <c r="M8" s="45">
        <f>'[5]Por Municipio - 2016'!M11</f>
        <v>395.80690717678777</v>
      </c>
      <c r="N8" s="14">
        <f>'[5]Por Municipio - 2016'!N11</f>
        <v>0</v>
      </c>
      <c r="O8" s="31">
        <f>SUM(C8:N8)</f>
        <v>5256.922195692453</v>
      </c>
      <c r="P8" s="34">
        <f>O8/B8</f>
        <v>4.5357395993895198</v>
      </c>
      <c r="Q8" s="35">
        <f>P8/1000</f>
        <v>4.5357395993895194E-3</v>
      </c>
    </row>
    <row r="9" spans="1:17" s="7" customFormat="1" ht="15" thickBot="1">
      <c r="A9" s="16">
        <v>2015</v>
      </c>
      <c r="B9" s="21">
        <v>1198</v>
      </c>
      <c r="C9" s="22">
        <f>'[6]Por Municipio - 2015'!C11</f>
        <v>576.32396224500155</v>
      </c>
      <c r="D9" s="17">
        <f>'[6]Por Municipio - 2015'!D11</f>
        <v>201.8349741195575</v>
      </c>
      <c r="E9" s="17">
        <f>'[6]Por Municipio - 2015'!E11</f>
        <v>272.35562772759567</v>
      </c>
      <c r="F9" s="17">
        <f>'[6]Por Municipio - 2015'!F11</f>
        <v>445.00964173348223</v>
      </c>
      <c r="G9" s="17">
        <f>'[6]Por Municipio - 2015'!G11</f>
        <v>284.51436110829189</v>
      </c>
      <c r="H9" s="17">
        <f>'[6]Por Municipio - 2015'!H11</f>
        <v>554.43824215974826</v>
      </c>
      <c r="I9" s="17">
        <f>'[6]Por Municipio - 2015'!I11</f>
        <v>554.43824215974826</v>
      </c>
      <c r="J9" s="17">
        <f>'[6]Por Municipio - 2015'!J11</f>
        <v>819.49862985892617</v>
      </c>
      <c r="K9" s="17">
        <f>'[6]Por Municipio - 2015'!K11</f>
        <v>352.60326804019081</v>
      </c>
      <c r="L9" s="17">
        <f>'[6]Por Municipio - 2015'!L11</f>
        <v>325.85405460265906</v>
      </c>
      <c r="M9" s="17">
        <f>'[6]Por Municipio - 2015'!M11</f>
        <v>393.94296153455798</v>
      </c>
      <c r="N9" s="22">
        <f>'[6]Por Municipio - 2015'!N11</f>
        <v>165.35877397746879</v>
      </c>
      <c r="O9" s="28">
        <f>SUM(C9:N9)</f>
        <v>4946.1727392672274</v>
      </c>
      <c r="P9" s="36">
        <f>O9/B9</f>
        <v>4.1286917690043632</v>
      </c>
      <c r="Q9" s="37">
        <f>P9/1000</f>
        <v>4.1286917690043631E-3</v>
      </c>
    </row>
    <row r="32" spans="2:14">
      <c r="B32" s="75" t="s">
        <v>15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</row>
  </sheetData>
  <mergeCells count="7">
    <mergeCell ref="Q5:Q6"/>
    <mergeCell ref="B32:N32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topLeftCell="A4" workbookViewId="0">
      <selection activeCell="D7" sqref="D7:N7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4" t="s">
        <v>21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4" spans="1:17" ht="15" thickBot="1"/>
    <row r="5" spans="1:17" ht="16.5" customHeight="1">
      <c r="A5" s="5"/>
      <c r="B5" s="89" t="s">
        <v>1</v>
      </c>
      <c r="C5" s="76" t="s">
        <v>16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91" t="s">
        <v>17</v>
      </c>
      <c r="P5" s="87" t="s">
        <v>0</v>
      </c>
      <c r="Q5" s="87" t="s">
        <v>19</v>
      </c>
    </row>
    <row r="6" spans="1:17" ht="17.100000000000001" customHeight="1" thickBot="1">
      <c r="A6" s="5"/>
      <c r="B6" s="90"/>
      <c r="C6" s="52" t="s">
        <v>2</v>
      </c>
      <c r="D6" s="53" t="s">
        <v>3</v>
      </c>
      <c r="E6" s="53" t="s">
        <v>4</v>
      </c>
      <c r="F6" s="53" t="s">
        <v>5</v>
      </c>
      <c r="G6" s="53" t="s">
        <v>6</v>
      </c>
      <c r="H6" s="53" t="s">
        <v>7</v>
      </c>
      <c r="I6" s="53" t="s">
        <v>8</v>
      </c>
      <c r="J6" s="53" t="s">
        <v>9</v>
      </c>
      <c r="K6" s="53" t="s">
        <v>10</v>
      </c>
      <c r="L6" s="53" t="s">
        <v>11</v>
      </c>
      <c r="M6" s="53" t="s">
        <v>12</v>
      </c>
      <c r="N6" s="54" t="s">
        <v>13</v>
      </c>
      <c r="O6" s="92"/>
      <c r="P6" s="88"/>
      <c r="Q6" s="88"/>
    </row>
    <row r="7" spans="1:17" s="13" customFormat="1" ht="17.100000000000001" customHeight="1">
      <c r="A7" s="15">
        <v>2017</v>
      </c>
      <c r="B7" s="44">
        <v>1135</v>
      </c>
      <c r="C7" s="14">
        <f>'[7]VIDRIO POR MUNICIPIOS'!C10</f>
        <v>2090.3232998885169</v>
      </c>
      <c r="D7" s="71">
        <f>'[7]VIDRIO POR MUNICIPIOS'!D10</f>
        <v>2004.2809364548493</v>
      </c>
      <c r="E7" s="71">
        <f>'[7]VIDRIO POR MUNICIPIOS'!E10</f>
        <v>1817.0122630992196</v>
      </c>
      <c r="F7" s="71">
        <f>'[7]VIDRIO POR MUNICIPIOS'!F10</f>
        <v>2647.0680044593087</v>
      </c>
      <c r="G7" s="71">
        <f>'[7]VIDRIO POR MUNICIPIOS'!G10</f>
        <v>2087.7926421404682</v>
      </c>
      <c r="H7" s="71">
        <f>'[7]VIDRIO POR MUNICIPIOS'!H10</f>
        <v>1014.7937569676699</v>
      </c>
      <c r="I7" s="71">
        <f>'[7]VIDRIO POR MUNICIPIOS'!I10</f>
        <v>1078.0602006688962</v>
      </c>
      <c r="J7" s="71">
        <f>'[7]VIDRIO POR MUNICIPIOS'!J10</f>
        <v>2361.1036789297659</v>
      </c>
      <c r="K7" s="71">
        <f>'[7]VIDRIO POR MUNICIPIOS'!K10</f>
        <v>2963.4002229654402</v>
      </c>
      <c r="L7" s="71">
        <f>'[7]VIDRIO POR MUNICIPIOS'!L10</f>
        <v>1748.6845039018951</v>
      </c>
      <c r="M7" s="71">
        <f>'[7]VIDRIO POR MUNICIPIOS'!M10</f>
        <v>1029.9777034559643</v>
      </c>
      <c r="N7" s="71">
        <f>'[7]VIDRIO POR MUNICIPIOS'!N10</f>
        <v>976.83389074693412</v>
      </c>
      <c r="O7" s="31">
        <f>SUM(C7:N7)</f>
        <v>21819.331103678927</v>
      </c>
      <c r="P7" s="38">
        <f>O7/B7</f>
        <v>19.224080267558527</v>
      </c>
      <c r="Q7" s="39">
        <f>P7/1000</f>
        <v>1.9224080267558528E-2</v>
      </c>
    </row>
    <row r="8" spans="1:17" s="13" customFormat="1" ht="17.100000000000001" customHeight="1">
      <c r="A8" s="43">
        <v>2016</v>
      </c>
      <c r="B8" s="44">
        <v>1159</v>
      </c>
      <c r="C8" s="14">
        <f>'[8]VIDRIO POR MUNICIPIOS'!C10</f>
        <v>1045.9971864516829</v>
      </c>
      <c r="D8" s="45">
        <f>'[8]VIDRIO POR MUNICIPIOS'!D10</f>
        <v>516.72762688020782</v>
      </c>
      <c r="E8" s="45">
        <f>'[8]VIDRIO POR MUNICIPIOS'!E10</f>
        <v>2167.2459690509686</v>
      </c>
      <c r="F8" s="45">
        <f>'[8]VIDRIO POR MUNICIPIOS'!F10</f>
        <v>1066.0642787577103</v>
      </c>
      <c r="G8" s="45">
        <f>'[8]VIDRIO POR MUNICIPIOS'!G10</f>
        <v>905.5275403094904</v>
      </c>
      <c r="H8" s="45">
        <f>'[8]VIDRIO POR MUNICIPIOS'!H10</f>
        <v>2889.6612920679581</v>
      </c>
      <c r="I8" s="45">
        <f>'[8]VIDRIO POR MUNICIPIOS'!I10</f>
        <v>1660.5518883237746</v>
      </c>
      <c r="J8" s="45">
        <f>'[8]VIDRIO POR MUNICIPIOS'!J10</f>
        <v>2091.9943729033657</v>
      </c>
      <c r="K8" s="45">
        <f>'[8]VIDRIO POR MUNICIPIOS'!K10</f>
        <v>2904.7116112974786</v>
      </c>
      <c r="L8" s="45">
        <f>'[8]VIDRIO POR MUNICIPIOS'!L10</f>
        <v>2867.0858132236772</v>
      </c>
      <c r="M8" s="45">
        <f>'[8]VIDRIO POR MUNICIPIOS'!M10</f>
        <v>2009.2176171410022</v>
      </c>
      <c r="N8" s="14">
        <f>'[8]VIDRIO POR MUNICIPIOS'!N10</f>
        <v>0</v>
      </c>
      <c r="O8" s="31">
        <f>SUM(C8:N8)</f>
        <v>20124.785196407316</v>
      </c>
      <c r="P8" s="38">
        <f>O8/B8</f>
        <v>17.363921653500704</v>
      </c>
      <c r="Q8" s="39">
        <f>P8/1000</f>
        <v>1.7363921653500702E-2</v>
      </c>
    </row>
    <row r="9" spans="1:17" s="4" customFormat="1" ht="15" thickBot="1">
      <c r="A9" s="16">
        <v>2015</v>
      </c>
      <c r="B9" s="21">
        <v>1198</v>
      </c>
      <c r="C9" s="19">
        <f>'[9]VIDRIO POR MUNICIPIOS'!C10</f>
        <v>2166.6092870045691</v>
      </c>
      <c r="D9" s="20">
        <f>'[9]VIDRIO POR MUNICIPIOS'!D10</f>
        <v>1962.9327382849858</v>
      </c>
      <c r="E9" s="20">
        <f>'[9]VIDRIO POR MUNICIPIOS'!E10</f>
        <v>1560.6715545638083</v>
      </c>
      <c r="F9" s="20">
        <f>'[9]VIDRIO POR MUNICIPIOS'!F10</f>
        <v>2082.592710657741</v>
      </c>
      <c r="G9" s="20">
        <f>'[9]VIDRIO POR MUNICIPIOS'!G10</f>
        <v>0</v>
      </c>
      <c r="H9" s="20">
        <f>'[9]VIDRIO POR MUNICIPIOS'!H10</f>
        <v>3174.8082031665072</v>
      </c>
      <c r="I9" s="20">
        <f>'[9]VIDRIO POR MUNICIPIOS'!I10</f>
        <v>1881.4621187971522</v>
      </c>
      <c r="J9" s="20">
        <f>'[9]VIDRIO POR MUNICIPIOS'!J10</f>
        <v>2665.6168313675489</v>
      </c>
      <c r="K9" s="20">
        <f>'[9]VIDRIO POR MUNICIPIOS'!K10</f>
        <v>1031.1125278928914</v>
      </c>
      <c r="L9" s="20">
        <f>'[9]VIDRIO POR MUNICIPIOS'!L10</f>
        <v>998.015088725959</v>
      </c>
      <c r="M9" s="20">
        <f>'[9]VIDRIO POR MUNICIPIOS'!M10</f>
        <v>1059.118053341834</v>
      </c>
      <c r="N9" s="19">
        <f>'[9]VIDRIO POR MUNICIPIOS'!N10</f>
        <v>975.1014769950059</v>
      </c>
      <c r="O9" s="28">
        <f>SUM(C9:N9)</f>
        <v>19558.040590798002</v>
      </c>
      <c r="P9" s="40">
        <f>O9/B9</f>
        <v>16.325576453086814</v>
      </c>
      <c r="Q9" s="41">
        <f>P9/1000</f>
        <v>1.6325576453086812E-2</v>
      </c>
    </row>
    <row r="34" spans="2:13">
      <c r="B34" s="75" t="s">
        <v>15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18"/>
    </row>
  </sheetData>
  <mergeCells count="7">
    <mergeCell ref="Q5:Q6"/>
    <mergeCell ref="B34:L34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tabSelected="1" topLeftCell="A4" workbookViewId="0">
      <selection activeCell="R21" sqref="R21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4" t="s">
        <v>22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4" spans="1:17" ht="15" thickBot="1"/>
    <row r="5" spans="1:17" ht="16.5" customHeight="1">
      <c r="B5" s="99" t="s">
        <v>1</v>
      </c>
      <c r="C5" s="101" t="s">
        <v>16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95" t="s">
        <v>17</v>
      </c>
      <c r="P5" s="97" t="s">
        <v>0</v>
      </c>
      <c r="Q5" s="93" t="s">
        <v>19</v>
      </c>
    </row>
    <row r="6" spans="1:17" ht="17.100000000000001" customHeight="1" thickBot="1">
      <c r="B6" s="100"/>
      <c r="C6" s="61" t="s">
        <v>2</v>
      </c>
      <c r="D6" s="62" t="s">
        <v>3</v>
      </c>
      <c r="E6" s="63" t="s">
        <v>4</v>
      </c>
      <c r="F6" s="63" t="s">
        <v>5</v>
      </c>
      <c r="G6" s="63" t="s">
        <v>6</v>
      </c>
      <c r="H6" s="63" t="s">
        <v>7</v>
      </c>
      <c r="I6" s="63" t="s">
        <v>8</v>
      </c>
      <c r="J6" s="63" t="s">
        <v>9</v>
      </c>
      <c r="K6" s="63" t="s">
        <v>10</v>
      </c>
      <c r="L6" s="63" t="s">
        <v>11</v>
      </c>
      <c r="M6" s="63" t="s">
        <v>12</v>
      </c>
      <c r="N6" s="62" t="s">
        <v>13</v>
      </c>
      <c r="O6" s="96"/>
      <c r="P6" s="98"/>
      <c r="Q6" s="94"/>
    </row>
    <row r="7" spans="1:17" ht="17.100000000000001" customHeight="1">
      <c r="A7" s="24">
        <v>2017</v>
      </c>
      <c r="B7" s="56">
        <v>1135</v>
      </c>
      <c r="C7" s="57">
        <f>'[10]1.2'!E4</f>
        <v>541.39534883720933</v>
      </c>
      <c r="D7" s="57">
        <f>'[10]1.2'!F4</f>
        <v>1015.8139534883721</v>
      </c>
      <c r="E7" s="57">
        <f>'[10]1.2'!G4</f>
        <v>521.8604651162791</v>
      </c>
      <c r="F7" s="57">
        <f>'[10]1.2'!H4</f>
        <v>768.83720930232562</v>
      </c>
      <c r="G7" s="57">
        <f>'[10]1.2'!I4</f>
        <v>623.72093023255809</v>
      </c>
      <c r="H7" s="57">
        <f>'[10]1.2'!J4</f>
        <v>960</v>
      </c>
      <c r="I7" s="57">
        <f>'[10]1.2'!K4</f>
        <v>792.55813953488371</v>
      </c>
      <c r="J7" s="57">
        <f>'[10]1.2'!L4</f>
        <v>902.79069767441854</v>
      </c>
      <c r="K7" s="57">
        <f>'[10]1.2'!M4</f>
        <v>567.90697674418607</v>
      </c>
      <c r="L7" s="57">
        <f>'[10]1.2'!N4</f>
        <v>732.55813953488371</v>
      </c>
      <c r="M7" s="57">
        <f>'[10]1.2'!O4</f>
        <v>602.79069767441865</v>
      </c>
      <c r="N7" s="57">
        <f>'[10]1.2'!P4</f>
        <v>718.60465116279067</v>
      </c>
      <c r="O7" s="60">
        <f>SUM(C7:N7)</f>
        <v>8748.8372093023263</v>
      </c>
      <c r="P7" s="26">
        <f>O7/B7</f>
        <v>7.7082266161253976</v>
      </c>
      <c r="Q7" s="42">
        <f>P7/1000</f>
        <v>7.7082266161253975E-3</v>
      </c>
    </row>
    <row r="8" spans="1:17" ht="17.100000000000001" customHeight="1">
      <c r="A8" s="55">
        <v>2016</v>
      </c>
      <c r="B8" s="56">
        <v>1159</v>
      </c>
      <c r="C8" s="57">
        <v>606</v>
      </c>
      <c r="D8" s="58">
        <v>684</v>
      </c>
      <c r="E8" s="59">
        <v>583</v>
      </c>
      <c r="F8" s="59">
        <v>444</v>
      </c>
      <c r="G8" s="59">
        <v>596</v>
      </c>
      <c r="H8" s="59">
        <v>744</v>
      </c>
      <c r="I8" s="59">
        <v>738</v>
      </c>
      <c r="J8" s="59">
        <v>840</v>
      </c>
      <c r="K8" s="59">
        <v>480</v>
      </c>
      <c r="L8" s="59">
        <v>882</v>
      </c>
      <c r="M8" s="59">
        <v>636</v>
      </c>
      <c r="N8" s="58">
        <v>805</v>
      </c>
      <c r="O8" s="60">
        <f>SUM(C8:N8)</f>
        <v>8038</v>
      </c>
      <c r="P8" s="26">
        <f>O8/B8</f>
        <v>6.9352890422778257</v>
      </c>
      <c r="Q8" s="42">
        <f>P8/1000</f>
        <v>6.9352890422778261E-3</v>
      </c>
    </row>
    <row r="9" spans="1:17" s="4" customFormat="1" ht="15" thickBot="1">
      <c r="A9" s="25">
        <v>2015</v>
      </c>
      <c r="B9" s="23">
        <v>1198</v>
      </c>
      <c r="C9" s="64">
        <v>662</v>
      </c>
      <c r="D9" s="65">
        <v>532</v>
      </c>
      <c r="E9" s="65">
        <v>603</v>
      </c>
      <c r="F9" s="65">
        <v>500</v>
      </c>
      <c r="G9" s="65">
        <v>650</v>
      </c>
      <c r="H9" s="65">
        <v>477</v>
      </c>
      <c r="I9" s="65">
        <v>673</v>
      </c>
      <c r="J9" s="65">
        <v>673</v>
      </c>
      <c r="K9" s="65">
        <v>753</v>
      </c>
      <c r="L9" s="66">
        <v>525</v>
      </c>
      <c r="M9" s="67">
        <v>793</v>
      </c>
      <c r="N9" s="68">
        <v>557</v>
      </c>
      <c r="O9" s="69">
        <f>SUM(C9:N9)</f>
        <v>7398</v>
      </c>
      <c r="P9" s="70">
        <f>O9/B9</f>
        <v>6.1752921535893153</v>
      </c>
      <c r="Q9" s="27">
        <f>P9/1000</f>
        <v>6.1752921535893155E-3</v>
      </c>
    </row>
    <row r="12" spans="1:17">
      <c r="H12" s="11"/>
    </row>
    <row r="33" spans="2:10">
      <c r="B33" s="75" t="s">
        <v>15</v>
      </c>
      <c r="C33" s="75"/>
      <c r="D33" s="75"/>
      <c r="E33" s="75"/>
      <c r="F33" s="75"/>
      <c r="G33" s="75"/>
      <c r="H33" s="75"/>
      <c r="I33" s="75"/>
      <c r="J33" s="75"/>
    </row>
  </sheetData>
  <mergeCells count="7">
    <mergeCell ref="Q5:Q6"/>
    <mergeCell ref="B33:J33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8:O9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