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2" l="1"/>
  <c r="P7" s="1"/>
  <c r="Q7" s="1"/>
  <c r="O8" i="4"/>
  <c r="P8" s="1"/>
  <c r="Q8" s="1"/>
  <c r="O7"/>
  <c r="P7" s="1"/>
  <c r="Q7" s="1"/>
  <c r="O8" i="1" l="1"/>
  <c r="P8" s="1"/>
  <c r="Q8" s="1"/>
  <c r="O7" i="3"/>
  <c r="P7" s="1"/>
  <c r="Q7" s="1"/>
  <c r="O7" i="1"/>
  <c r="P7" s="1"/>
  <c r="Q7" s="1"/>
  <c r="O8" i="2" l="1"/>
  <c r="P8" s="1"/>
  <c r="Q8" s="1"/>
  <c r="O8" i="3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<sst xmlns="http://schemas.openxmlformats.org/spreadsheetml/2006/main" count="76" uniqueCount="23">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</sst>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4" fontId="23" fillId="4" borderId="16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4" fontId="23" fillId="4" borderId="10" xfId="0" applyNumberFormat="1" applyFont="1" applyFill="1" applyBorder="1" applyAlignment="1">
      <alignment horizontal="center" vertical="center"/>
    </xf>
    <xf numFmtId="164" fontId="23" fillId="4" borderId="10" xfId="0" applyNumberFormat="1" applyFont="1" applyFill="1" applyBorder="1" applyAlignment="1">
      <alignment horizontal="center" vertical="center"/>
    </xf>
    <xf numFmtId="4" fontId="23" fillId="5" borderId="10" xfId="0" applyNumberFormat="1" applyFont="1" applyFill="1" applyBorder="1" applyAlignment="1">
      <alignment horizontal="center" vertical="center"/>
    </xf>
    <xf numFmtId="164" fontId="23" fillId="5" borderId="10" xfId="0" applyNumberFormat="1" applyFont="1" applyFill="1" applyBorder="1" applyAlignment="1">
      <alignment horizontal="center" vertical="center"/>
    </xf>
    <xf numFmtId="4" fontId="23" fillId="5" borderId="16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0" xfId="0" applyNumberFormat="1" applyFont="1" applyFill="1" applyBorder="1" applyAlignment="1">
      <alignment horizontal="center" vertical="center"/>
    </xf>
    <xf numFmtId="164" fontId="23" fillId="7" borderId="10" xfId="0" applyNumberFormat="1" applyFont="1" applyFill="1" applyBorder="1" applyAlignment="1">
      <alignment horizontal="center" vertical="center"/>
    </xf>
    <xf numFmtId="4" fontId="23" fillId="7" borderId="16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164" fontId="23" fillId="8" borderId="10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4" fontId="5" fillId="8" borderId="10" xfId="0" applyNumberFormat="1" applyFont="1" applyFill="1" applyBorder="1" applyAlignment="1">
      <alignment horizontal="center" vertical="center" wrapText="1"/>
    </xf>
    <xf numFmtId="3" fontId="20" fillId="0" borderId="10" xfId="1" applyNumberFormat="1" applyFont="1" applyFill="1" applyBorder="1" applyAlignment="1">
      <alignment horizontal="center" vertical="center"/>
    </xf>
    <xf numFmtId="0" fontId="0" fillId="0" borderId="3" xfId="0" applyBorder="1"/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79074.796105545363</c:v>
                </c:pt>
                <c:pt idx="1">
                  <c:v>81434.40383801327</c:v>
                </c:pt>
                <c:pt idx="2">
                  <c:v>86127.831240299143</c:v>
                </c:pt>
                <c:pt idx="3">
                  <c:v>101132.18569211233</c:v>
                </c:pt>
                <c:pt idx="4">
                  <c:v>99481.749682517286</c:v>
                </c:pt>
                <c:pt idx="5">
                  <c:v>97900.081839988707</c:v>
                </c:pt>
                <c:pt idx="6">
                  <c:v>109831.35882601947</c:v>
                </c:pt>
                <c:pt idx="7">
                  <c:v>118152.3070410611</c:v>
                </c:pt>
                <c:pt idx="8">
                  <c:v>108387.22731762382</c:v>
                </c:pt>
                <c:pt idx="9">
                  <c:v>104991.79906871737</c:v>
                </c:pt>
                <c:pt idx="10">
                  <c:v>95922.99703682799</c:v>
                </c:pt>
                <c:pt idx="11">
                  <c:v>90825.556653026666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98804.944237918215</c:v>
                </c:pt>
                <c:pt idx="1">
                  <c:v>87242.300543322854</c:v>
                </c:pt>
                <c:pt idx="2">
                  <c:v>96002.783814698312</c:v>
                </c:pt>
                <c:pt idx="3">
                  <c:v>93200.62339147841</c:v>
                </c:pt>
                <c:pt idx="4">
                  <c:v>103752.44209322277</c:v>
                </c:pt>
                <c:pt idx="5">
                  <c:v>100698.64169287961</c:v>
                </c:pt>
                <c:pt idx="6">
                  <c:v>96373.846153846156</c:v>
                </c:pt>
                <c:pt idx="7">
                  <c:v>117690.73777523592</c:v>
                </c:pt>
                <c:pt idx="8">
                  <c:v>92987.369173577346</c:v>
                </c:pt>
                <c:pt idx="9">
                  <c:v>98429.616814412351</c:v>
                </c:pt>
                <c:pt idx="10">
                  <c:v>93132.382041750068</c:v>
                </c:pt>
                <c:pt idx="11">
                  <c:v>92577.921075207327</c:v>
                </c:pt>
              </c:numCache>
            </c:numRef>
          </c:val>
        </c:ser>
        <c:marker val="1"/>
        <c:axId val="66561920"/>
        <c:axId val="66563456"/>
      </c:lineChart>
      <c:catAx>
        <c:axId val="6656192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6563456"/>
        <c:crossesAt val="0"/>
        <c:auto val="1"/>
        <c:lblAlgn val="ctr"/>
        <c:lblOffset val="100"/>
      </c:catAx>
      <c:valAx>
        <c:axId val="665634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656192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394"/>
          <c:w val="0.52418879056047263"/>
          <c:h val="7.5527441092335404E-2"/>
        </c:manualLayout>
      </c:layout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007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428.41981885988281</c:v>
                </c:pt>
                <c:pt idx="1">
                  <c:v>1499.4693660095897</c:v>
                </c:pt>
                <c:pt idx="2">
                  <c:v>1032.1022908897176</c:v>
                </c:pt>
                <c:pt idx="3">
                  <c:v>1265.7858284496538</c:v>
                </c:pt>
                <c:pt idx="4">
                  <c:v>2310.8705380927013</c:v>
                </c:pt>
                <c:pt idx="5">
                  <c:v>1402.1012253596164</c:v>
                </c:pt>
                <c:pt idx="6">
                  <c:v>331.05167820990943</c:v>
                </c:pt>
                <c:pt idx="7">
                  <c:v>337.5428875865743</c:v>
                </c:pt>
                <c:pt idx="8">
                  <c:v>382.98135322322855</c:v>
                </c:pt>
                <c:pt idx="9">
                  <c:v>402.45498135322322</c:v>
                </c:pt>
                <c:pt idx="10">
                  <c:v>889.29568460309008</c:v>
                </c:pt>
                <c:pt idx="11">
                  <c:v>402.45498135322322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459.80732177263968</c:v>
                </c:pt>
                <c:pt idx="1">
                  <c:v>287.37957610789982</c:v>
                </c:pt>
                <c:pt idx="2">
                  <c:v>1715.6916522433764</c:v>
                </c:pt>
                <c:pt idx="3">
                  <c:v>1723.6346691519104</c:v>
                </c:pt>
                <c:pt idx="4">
                  <c:v>1890.4380242311277</c:v>
                </c:pt>
                <c:pt idx="5">
                  <c:v>1509.1732126214886</c:v>
                </c:pt>
                <c:pt idx="6">
                  <c:v>1739.5207029689789</c:v>
                </c:pt>
                <c:pt idx="7">
                  <c:v>1961.9251764079349</c:v>
                </c:pt>
                <c:pt idx="8">
                  <c:v>1985.7542271335374</c:v>
                </c:pt>
                <c:pt idx="9">
                  <c:v>945.21901211556383</c:v>
                </c:pt>
                <c:pt idx="10">
                  <c:v>2533.8223938223937</c:v>
                </c:pt>
                <c:pt idx="11">
                  <c:v>2430.56317401145</c:v>
                </c:pt>
              </c:numCache>
            </c:numRef>
          </c:val>
        </c:ser>
        <c:marker val="1"/>
        <c:axId val="66908928"/>
        <c:axId val="67003136"/>
      </c:lineChart>
      <c:catAx>
        <c:axId val="66908928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7003136"/>
        <c:crossesAt val="0"/>
        <c:auto val="1"/>
        <c:lblAlgn val="ctr"/>
        <c:lblOffset val="100"/>
      </c:catAx>
      <c:valAx>
        <c:axId val="670031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6908928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417"/>
          <c:w val="0.52571251548946718"/>
          <c:h val="0.11075973149777101"/>
        </c:manualLayout>
      </c:layout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29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2892.1241631162511</c:v>
                </c:pt>
                <c:pt idx="1">
                  <c:v>2944.2989305277802</c:v>
                </c:pt>
                <c:pt idx="2">
                  <c:v>1586.9604382227633</c:v>
                </c:pt>
                <c:pt idx="3">
                  <c:v>1572.1290322580646</c:v>
                </c:pt>
                <c:pt idx="4">
                  <c:v>2821.6749847839319</c:v>
                </c:pt>
                <c:pt idx="5">
                  <c:v>0</c:v>
                </c:pt>
                <c:pt idx="6">
                  <c:v>3360.269841269841</c:v>
                </c:pt>
                <c:pt idx="7">
                  <c:v>1231.0066950699941</c:v>
                </c:pt>
                <c:pt idx="8">
                  <c:v>4789.425885671777</c:v>
                </c:pt>
                <c:pt idx="9">
                  <c:v>3025.6068167985395</c:v>
                </c:pt>
                <c:pt idx="10">
                  <c:v>3053.8203296331722</c:v>
                </c:pt>
                <c:pt idx="11">
                  <c:v>2856.6886776351166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4994.3561214302208</c:v>
                </c:pt>
                <c:pt idx="1">
                  <c:v>6246.6938581525674</c:v>
                </c:pt>
                <c:pt idx="2">
                  <c:v>1309.3496085321497</c:v>
                </c:pt>
                <c:pt idx="3">
                  <c:v>3192.4591578817581</c:v>
                </c:pt>
                <c:pt idx="4">
                  <c:v>3161.3207295965917</c:v>
                </c:pt>
                <c:pt idx="5">
                  <c:v>1427.0439553665001</c:v>
                </c:pt>
                <c:pt idx="6">
                  <c:v>3216.9218479563306</c:v>
                </c:pt>
                <c:pt idx="7">
                  <c:v>4833.5791956151261</c:v>
                </c:pt>
                <c:pt idx="8">
                  <c:v>2927.6468775044696</c:v>
                </c:pt>
                <c:pt idx="9">
                  <c:v>2854.0879107330002</c:v>
                </c:pt>
                <c:pt idx="10">
                  <c:v>834.01677539608568</c:v>
                </c:pt>
                <c:pt idx="11">
                  <c:v>2725.3597188829294</c:v>
                </c:pt>
              </c:numCache>
            </c:numRef>
          </c:val>
        </c:ser>
        <c:marker val="1"/>
        <c:axId val="68581632"/>
        <c:axId val="93184768"/>
      </c:lineChart>
      <c:catAx>
        <c:axId val="6858163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3184768"/>
        <c:crossesAt val="0"/>
        <c:auto val="1"/>
        <c:lblAlgn val="ctr"/>
        <c:lblOffset val="100"/>
      </c:catAx>
      <c:valAx>
        <c:axId val="9318476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8581632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31"/>
        </c:manualLayout>
      </c:layout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2097</c:v>
                </c:pt>
                <c:pt idx="1">
                  <c:v>1598</c:v>
                </c:pt>
                <c:pt idx="2">
                  <c:v>1595</c:v>
                </c:pt>
                <c:pt idx="3">
                  <c:v>2126</c:v>
                </c:pt>
                <c:pt idx="4">
                  <c:v>1868</c:v>
                </c:pt>
                <c:pt idx="5">
                  <c:v>1937</c:v>
                </c:pt>
                <c:pt idx="6">
                  <c:v>2497</c:v>
                </c:pt>
                <c:pt idx="7">
                  <c:v>2263</c:v>
                </c:pt>
                <c:pt idx="8">
                  <c:v>2484</c:v>
                </c:pt>
                <c:pt idx="9">
                  <c:v>2187</c:v>
                </c:pt>
                <c:pt idx="10">
                  <c:v>2029</c:v>
                </c:pt>
                <c:pt idx="11">
                  <c:v>1924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1737</c:v>
                </c:pt>
                <c:pt idx="1">
                  <c:v>1892</c:v>
                </c:pt>
                <c:pt idx="2">
                  <c:v>1695</c:v>
                </c:pt>
                <c:pt idx="3">
                  <c:v>1579</c:v>
                </c:pt>
                <c:pt idx="4">
                  <c:v>1868</c:v>
                </c:pt>
                <c:pt idx="5">
                  <c:v>1484</c:v>
                </c:pt>
                <c:pt idx="6">
                  <c:v>1568</c:v>
                </c:pt>
                <c:pt idx="7">
                  <c:v>1526</c:v>
                </c:pt>
                <c:pt idx="8">
                  <c:v>2350</c:v>
                </c:pt>
                <c:pt idx="9">
                  <c:v>2042</c:v>
                </c:pt>
                <c:pt idx="10">
                  <c:v>1705</c:v>
                </c:pt>
                <c:pt idx="11">
                  <c:v>2450</c:v>
                </c:pt>
              </c:numCache>
            </c:numRef>
          </c:val>
        </c:ser>
        <c:marker val="1"/>
        <c:axId val="100763904"/>
        <c:axId val="100835712"/>
      </c:lineChart>
      <c:catAx>
        <c:axId val="10076390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835712"/>
        <c:crosses val="autoZero"/>
        <c:auto val="1"/>
        <c:lblAlgn val="ctr"/>
        <c:lblOffset val="100"/>
      </c:catAx>
      <c:valAx>
        <c:axId val="1008357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76390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55"/>
          <c:y val="0.85056911988823958"/>
          <c:w val="0.36796145739235425"/>
          <c:h val="0.12152495554991179"/>
        </c:manualLayout>
      </c:layout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9">
          <cell r="C99">
            <v>459.80732177263968</v>
          </cell>
          <cell r="D99">
            <v>287.37957610789982</v>
          </cell>
          <cell r="E99">
            <v>1715.6916522433764</v>
          </cell>
          <cell r="F99">
            <v>1723.6346691519104</v>
          </cell>
          <cell r="G99">
            <v>1890.4380242311277</v>
          </cell>
          <cell r="H99">
            <v>1509.1732126214886</v>
          </cell>
          <cell r="I99">
            <v>1739.5207029689789</v>
          </cell>
          <cell r="J99">
            <v>1961.9251764079349</v>
          </cell>
          <cell r="K99">
            <v>1985.7542271335374</v>
          </cell>
          <cell r="L99">
            <v>945.21901211556383</v>
          </cell>
          <cell r="M99">
            <v>2533.8223938223937</v>
          </cell>
          <cell r="N99">
            <v>2430.56317401145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9">
          <cell r="C99">
            <v>428.41981885988281</v>
          </cell>
          <cell r="D99">
            <v>1499.4693660095897</v>
          </cell>
          <cell r="E99">
            <v>1032.1022908897176</v>
          </cell>
          <cell r="F99">
            <v>1265.7858284496538</v>
          </cell>
          <cell r="G99">
            <v>2310.8705380927013</v>
          </cell>
          <cell r="H99">
            <v>1402.1012253596164</v>
          </cell>
          <cell r="I99">
            <v>331.05167820990943</v>
          </cell>
          <cell r="J99">
            <v>337.5428875865743</v>
          </cell>
          <cell r="K99">
            <v>382.98135322322855</v>
          </cell>
          <cell r="L99">
            <v>402.45498135322322</v>
          </cell>
          <cell r="M99">
            <v>889.29568460309008</v>
          </cell>
          <cell r="N99">
            <v>402.45498135322322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8">
          <cell r="C98">
            <v>4994.3561214302208</v>
          </cell>
          <cell r="D98">
            <v>6246.6938581525674</v>
          </cell>
          <cell r="E98">
            <v>1309.3496085321497</v>
          </cell>
          <cell r="F98">
            <v>3192.4591578817581</v>
          </cell>
          <cell r="G98">
            <v>3161.3207295965917</v>
          </cell>
          <cell r="H98">
            <v>1427.0439553665001</v>
          </cell>
          <cell r="I98">
            <v>3216.9218479563306</v>
          </cell>
          <cell r="J98">
            <v>4833.5791956151261</v>
          </cell>
          <cell r="K98">
            <v>2927.6468775044696</v>
          </cell>
          <cell r="L98">
            <v>2854.0879107330002</v>
          </cell>
          <cell r="M98">
            <v>834.01677539608568</v>
          </cell>
          <cell r="N98">
            <v>2725.3597188829294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8">
          <cell r="C98">
            <v>2892.1241631162511</v>
          </cell>
          <cell r="D98">
            <v>2944.2989305277802</v>
          </cell>
          <cell r="E98">
            <v>1586.9604382227633</v>
          </cell>
          <cell r="F98">
            <v>1572.1290322580646</v>
          </cell>
          <cell r="G98">
            <v>2821.6749847839319</v>
          </cell>
          <cell r="H98">
            <v>0</v>
          </cell>
          <cell r="I98">
            <v>3360.269841269841</v>
          </cell>
          <cell r="J98">
            <v>1231.0066950699941</v>
          </cell>
          <cell r="K98">
            <v>4789.425885671777</v>
          </cell>
          <cell r="L98">
            <v>3025.6068167985395</v>
          </cell>
          <cell r="M98">
            <v>3053.8203296331722</v>
          </cell>
          <cell r="N98">
            <v>2856.6886776351166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0">
          <cell r="F20">
            <v>98804.944237918215</v>
          </cell>
          <cell r="G20">
            <v>87242.300543322854</v>
          </cell>
          <cell r="H20">
            <v>96002.783814698312</v>
          </cell>
          <cell r="I20">
            <v>93200.62339147841</v>
          </cell>
          <cell r="J20">
            <v>103752.44209322277</v>
          </cell>
          <cell r="K20">
            <v>100698.64169287961</v>
          </cell>
          <cell r="L20">
            <v>96373.846153846156</v>
          </cell>
          <cell r="M20">
            <v>117690.73777523592</v>
          </cell>
          <cell r="N20">
            <v>92987.369173577346</v>
          </cell>
          <cell r="O20">
            <v>98429.616814412351</v>
          </cell>
          <cell r="P20">
            <v>93132.382041750068</v>
          </cell>
          <cell r="Q20">
            <v>92577.921075207327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0">
          <cell r="F20">
            <v>79074.796105545363</v>
          </cell>
          <cell r="G20">
            <v>81434.40383801327</v>
          </cell>
          <cell r="H20">
            <v>86127.831240299143</v>
          </cell>
          <cell r="I20">
            <v>101132.18569211233</v>
          </cell>
          <cell r="J20">
            <v>99481.749682517286</v>
          </cell>
          <cell r="K20">
            <v>97900.081839988707</v>
          </cell>
          <cell r="L20">
            <v>109831.35882601947</v>
          </cell>
          <cell r="M20">
            <v>118152.3070410611</v>
          </cell>
          <cell r="N20">
            <v>108387.22731762382</v>
          </cell>
          <cell r="O20">
            <v>104991.79906871737</v>
          </cell>
          <cell r="P20">
            <v>95922.99703682799</v>
          </cell>
          <cell r="Q20">
            <v>90825.556653026666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2" t="s">
        <v>18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5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7" t="s">
        <v>17</v>
      </c>
      <c r="P5" s="70" t="s">
        <v>0</v>
      </c>
      <c r="Q5" s="70" t="s">
        <v>19</v>
      </c>
    </row>
    <row r="6" spans="1:17" s="5" customFormat="1" ht="17.100000000000001" customHeight="1" thickBot="1">
      <c r="A6" s="1"/>
      <c r="B6" s="76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8"/>
      <c r="P6" s="71"/>
      <c r="Q6" s="71"/>
    </row>
    <row r="7" spans="1:17" s="5" customFormat="1" ht="16.05" customHeight="1">
      <c r="A7" s="17">
        <v>2016</v>
      </c>
      <c r="B7" s="27">
        <v>2983</v>
      </c>
      <c r="C7" s="15">
        <f>[5]GUADALHORCE!F20</f>
        <v>98804.944237918215</v>
      </c>
      <c r="D7" s="16">
        <f>[5]GUADALHORCE!G20</f>
        <v>87242.300543322854</v>
      </c>
      <c r="E7" s="16">
        <f>[5]GUADALHORCE!H20</f>
        <v>96002.783814698312</v>
      </c>
      <c r="F7" s="16">
        <f>[5]GUADALHORCE!I20</f>
        <v>93200.62339147841</v>
      </c>
      <c r="G7" s="16">
        <f>[5]GUADALHORCE!J20</f>
        <v>103752.44209322277</v>
      </c>
      <c r="H7" s="16">
        <f>[5]GUADALHORCE!K20</f>
        <v>100698.64169287961</v>
      </c>
      <c r="I7" s="16">
        <f>[5]GUADALHORCE!L20</f>
        <v>96373.846153846156</v>
      </c>
      <c r="J7" s="16">
        <f>[5]GUADALHORCE!M20</f>
        <v>117690.73777523592</v>
      </c>
      <c r="K7" s="16">
        <f>[5]GUADALHORCE!N20</f>
        <v>92987.369173577346</v>
      </c>
      <c r="L7" s="16">
        <f>[5]GUADALHORCE!O20</f>
        <v>98429.616814412351</v>
      </c>
      <c r="M7" s="16">
        <f>[5]GUADALHORCE!P20</f>
        <v>93132.382041750068</v>
      </c>
      <c r="N7" s="15">
        <f>[5]GUADALHORCE!Q20</f>
        <v>92577.921075207327</v>
      </c>
      <c r="O7" s="46">
        <f>SUM(C7:N7)</f>
        <v>1170893.6088075493</v>
      </c>
      <c r="P7" s="47">
        <f>O7/B7</f>
        <v>392.52216185301688</v>
      </c>
      <c r="Q7" s="48">
        <f>P7/1000</f>
        <v>0.39252216185301686</v>
      </c>
    </row>
    <row r="8" spans="1:17" s="6" customFormat="1" ht="16.05" customHeight="1" thickBot="1">
      <c r="A8" s="18">
        <v>2015</v>
      </c>
      <c r="B8" s="28">
        <v>3046</v>
      </c>
      <c r="C8" s="31">
        <f>[6]GUADALHORCE!F20</f>
        <v>79074.796105545363</v>
      </c>
      <c r="D8" s="19">
        <f>[6]GUADALHORCE!G20</f>
        <v>81434.40383801327</v>
      </c>
      <c r="E8" s="19">
        <f>[6]GUADALHORCE!H20</f>
        <v>86127.831240299143</v>
      </c>
      <c r="F8" s="19">
        <f>[6]GUADALHORCE!I20</f>
        <v>101132.18569211233</v>
      </c>
      <c r="G8" s="19">
        <f>[6]GUADALHORCE!J20</f>
        <v>99481.749682517286</v>
      </c>
      <c r="H8" s="19">
        <f>[6]GUADALHORCE!K20</f>
        <v>97900.081839988707</v>
      </c>
      <c r="I8" s="19">
        <f>[6]GUADALHORCE!L20</f>
        <v>109831.35882601947</v>
      </c>
      <c r="J8" s="19">
        <f>[6]GUADALHORCE!M20</f>
        <v>118152.3070410611</v>
      </c>
      <c r="K8" s="19">
        <f>[6]GUADALHORCE!N20</f>
        <v>108387.22731762382</v>
      </c>
      <c r="L8" s="19">
        <f>[6]GUADALHORCE!O20</f>
        <v>104991.79906871737</v>
      </c>
      <c r="M8" s="19">
        <f>[6]GUADALHORCE!P20</f>
        <v>95922.99703682799</v>
      </c>
      <c r="N8" s="31">
        <f>[6]GUADALHORCE!Q20</f>
        <v>90825.556653026666</v>
      </c>
      <c r="O8" s="43">
        <f>SUM(C8:N8)</f>
        <v>1173262.2943417525</v>
      </c>
      <c r="P8" s="44">
        <f>O8/B8</f>
        <v>385.18131790602513</v>
      </c>
      <c r="Q8" s="45">
        <f>P8/1000</f>
        <v>0.38518131790602511</v>
      </c>
    </row>
    <row r="22" spans="2:13" ht="15.75" customHeight="1"/>
    <row r="32" spans="2:13">
      <c r="B32" s="73" t="s">
        <v>14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S18" sqref="S1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2" t="s">
        <v>20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7.25" customHeight="1"/>
    <row r="4" spans="1:17" ht="17.25" customHeight="1" thickBot="1"/>
    <row r="5" spans="1:17" ht="16.5" customHeight="1">
      <c r="A5" s="5"/>
      <c r="B5" s="81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3" t="s">
        <v>17</v>
      </c>
      <c r="P5" s="79" t="s">
        <v>0</v>
      </c>
      <c r="Q5" s="79" t="s">
        <v>19</v>
      </c>
    </row>
    <row r="6" spans="1:17" ht="17.100000000000001" customHeight="1" thickBot="1">
      <c r="A6" s="5"/>
      <c r="B6" s="82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4"/>
      <c r="P6" s="80"/>
      <c r="Q6" s="80"/>
    </row>
    <row r="7" spans="1:17" s="13" customFormat="1" ht="16.05" customHeight="1">
      <c r="A7" s="17">
        <v>2016</v>
      </c>
      <c r="B7" s="27">
        <v>2983</v>
      </c>
      <c r="C7" s="15">
        <f>'[1]Por Municipio - 2016'!C99</f>
        <v>459.80732177263968</v>
      </c>
      <c r="D7" s="16">
        <f>'[1]Por Municipio - 2016'!D99</f>
        <v>287.37957610789982</v>
      </c>
      <c r="E7" s="16">
        <f>'[1]Por Municipio - 2016'!E99</f>
        <v>1715.6916522433764</v>
      </c>
      <c r="F7" s="16">
        <f>'[1]Por Municipio - 2016'!F99</f>
        <v>1723.6346691519104</v>
      </c>
      <c r="G7" s="16">
        <f>'[1]Por Municipio - 2016'!G99</f>
        <v>1890.4380242311277</v>
      </c>
      <c r="H7" s="16">
        <f>'[1]Por Municipio - 2016'!H99</f>
        <v>1509.1732126214886</v>
      </c>
      <c r="I7" s="16">
        <f>'[1]Por Municipio - 2016'!I99</f>
        <v>1739.5207029689789</v>
      </c>
      <c r="J7" s="16">
        <f>'[1]Por Municipio - 2016'!J99</f>
        <v>1961.9251764079349</v>
      </c>
      <c r="K7" s="16">
        <f>'[1]Por Municipio - 2016'!K99</f>
        <v>1985.7542271335374</v>
      </c>
      <c r="L7" s="16">
        <f>'[1]Por Municipio - 2016'!L99</f>
        <v>945.21901211556383</v>
      </c>
      <c r="M7" s="16">
        <f>'[1]Por Municipio - 2016'!M99</f>
        <v>2533.8223938223937</v>
      </c>
      <c r="N7" s="15">
        <f>'[1]Por Municipio - 2016'!N99</f>
        <v>2430.56317401145</v>
      </c>
      <c r="O7" s="46">
        <f>SUM(C7:N7)</f>
        <v>19182.929142588302</v>
      </c>
      <c r="P7" s="49">
        <f>O7/B7</f>
        <v>6.4307506344580299</v>
      </c>
      <c r="Q7" s="50">
        <f>P7/1000</f>
        <v>6.4307506344580302E-3</v>
      </c>
    </row>
    <row r="8" spans="1:17" s="7" customFormat="1" ht="16.05" customHeight="1" thickBot="1">
      <c r="A8" s="18">
        <v>2015</v>
      </c>
      <c r="B8" s="28">
        <v>3046</v>
      </c>
      <c r="C8" s="31">
        <f>'[2]Por Municipio - 2015'!C99</f>
        <v>428.41981885988281</v>
      </c>
      <c r="D8" s="19">
        <f>'[2]Por Municipio - 2015'!D99</f>
        <v>1499.4693660095897</v>
      </c>
      <c r="E8" s="19">
        <f>'[2]Por Municipio - 2015'!E99</f>
        <v>1032.1022908897176</v>
      </c>
      <c r="F8" s="19">
        <f>'[2]Por Municipio - 2015'!F99</f>
        <v>1265.7858284496538</v>
      </c>
      <c r="G8" s="19">
        <f>'[2]Por Municipio - 2015'!G99</f>
        <v>2310.8705380927013</v>
      </c>
      <c r="H8" s="19">
        <f>'[2]Por Municipio - 2015'!H99</f>
        <v>1402.1012253596164</v>
      </c>
      <c r="I8" s="19">
        <f>'[2]Por Municipio - 2015'!I99</f>
        <v>331.05167820990943</v>
      </c>
      <c r="J8" s="19">
        <f>'[2]Por Municipio - 2015'!J99</f>
        <v>337.5428875865743</v>
      </c>
      <c r="K8" s="19">
        <f>'[2]Por Municipio - 2015'!K99</f>
        <v>382.98135322322855</v>
      </c>
      <c r="L8" s="19">
        <f>'[2]Por Municipio - 2015'!L99</f>
        <v>402.45498135322322</v>
      </c>
      <c r="M8" s="19">
        <f>'[2]Por Municipio - 2015'!M99</f>
        <v>889.29568460309008</v>
      </c>
      <c r="N8" s="31">
        <f>'[2]Por Municipio - 2015'!N99</f>
        <v>402.45498135322322</v>
      </c>
      <c r="O8" s="43">
        <f>SUM(C8:N8)</f>
        <v>10684.530633990411</v>
      </c>
      <c r="P8" s="51">
        <f>O8/B8</f>
        <v>3.5077250932338839</v>
      </c>
      <c r="Q8" s="52">
        <f>P8/1000</f>
        <v>3.5077250932338839E-3</v>
      </c>
    </row>
    <row r="31" spans="2:14">
      <c r="B31" s="73" t="s">
        <v>15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U15" sqref="U15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2" t="s">
        <v>21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A5" s="5"/>
      <c r="B5" s="87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0"/>
      <c r="P6" s="86"/>
      <c r="Q6" s="86"/>
    </row>
    <row r="7" spans="1:17" s="13" customFormat="1" ht="16.05" customHeight="1">
      <c r="A7" s="17">
        <v>2016</v>
      </c>
      <c r="B7" s="27">
        <v>2983</v>
      </c>
      <c r="C7" s="26">
        <f>'[3]VIDRIO POR MUNICIPIOS'!C98</f>
        <v>4994.3561214302208</v>
      </c>
      <c r="D7" s="16">
        <f>'[3]VIDRIO POR MUNICIPIOS'!D98</f>
        <v>6246.6938581525674</v>
      </c>
      <c r="E7" s="16">
        <f>'[3]VIDRIO POR MUNICIPIOS'!E98</f>
        <v>1309.3496085321497</v>
      </c>
      <c r="F7" s="16">
        <f>'[3]VIDRIO POR MUNICIPIOS'!F98</f>
        <v>3192.4591578817581</v>
      </c>
      <c r="G7" s="16">
        <f>'[3]VIDRIO POR MUNICIPIOS'!G98</f>
        <v>3161.3207295965917</v>
      </c>
      <c r="H7" s="16">
        <f>'[3]VIDRIO POR MUNICIPIOS'!H98</f>
        <v>1427.0439553665001</v>
      </c>
      <c r="I7" s="16">
        <f>'[3]VIDRIO POR MUNICIPIOS'!I98</f>
        <v>3216.9218479563306</v>
      </c>
      <c r="J7" s="16">
        <f>'[3]VIDRIO POR MUNICIPIOS'!J98</f>
        <v>4833.5791956151261</v>
      </c>
      <c r="K7" s="16">
        <f>'[3]VIDRIO POR MUNICIPIOS'!K98</f>
        <v>2927.6468775044696</v>
      </c>
      <c r="L7" s="16">
        <f>'[3]VIDRIO POR MUNICIPIOS'!L98</f>
        <v>2854.0879107330002</v>
      </c>
      <c r="M7" s="16">
        <f>'[3]VIDRIO POR MUNICIPIOS'!M98</f>
        <v>834.01677539608568</v>
      </c>
      <c r="N7" s="26">
        <f>'[3]VIDRIO POR MUNICIPIOS'!N98</f>
        <v>2725.3597188829294</v>
      </c>
      <c r="O7" s="46">
        <f>SUM(C7:N7)</f>
        <v>37722.835757047738</v>
      </c>
      <c r="P7" s="53">
        <f>O7/B7</f>
        <v>12.645938906150768</v>
      </c>
      <c r="Q7" s="54">
        <f>P7/1000</f>
        <v>1.2645938906150768E-2</v>
      </c>
    </row>
    <row r="8" spans="1:17" s="4" customFormat="1" ht="16.05" customHeight="1" thickBot="1">
      <c r="A8" s="18">
        <v>2015</v>
      </c>
      <c r="B8" s="28">
        <v>3046</v>
      </c>
      <c r="C8" s="23">
        <f>'[4]VIDRIO POR MUNICIPIOS'!C98</f>
        <v>2892.1241631162511</v>
      </c>
      <c r="D8" s="24">
        <f>'[4]VIDRIO POR MUNICIPIOS'!D98</f>
        <v>2944.2989305277802</v>
      </c>
      <c r="E8" s="24">
        <f>'[4]VIDRIO POR MUNICIPIOS'!E98</f>
        <v>1586.9604382227633</v>
      </c>
      <c r="F8" s="24">
        <f>'[4]VIDRIO POR MUNICIPIOS'!F98</f>
        <v>1572.1290322580646</v>
      </c>
      <c r="G8" s="24">
        <f>'[4]VIDRIO POR MUNICIPIOS'!G98</f>
        <v>2821.6749847839319</v>
      </c>
      <c r="H8" s="24">
        <f>'[4]VIDRIO POR MUNICIPIOS'!H98</f>
        <v>0</v>
      </c>
      <c r="I8" s="24">
        <f>'[4]VIDRIO POR MUNICIPIOS'!I98</f>
        <v>3360.269841269841</v>
      </c>
      <c r="J8" s="24">
        <f>'[4]VIDRIO POR MUNICIPIOS'!J98</f>
        <v>1231.0066950699941</v>
      </c>
      <c r="K8" s="24">
        <f>'[4]VIDRIO POR MUNICIPIOS'!K98</f>
        <v>4789.425885671777</v>
      </c>
      <c r="L8" s="24">
        <f>'[4]VIDRIO POR MUNICIPIOS'!L98</f>
        <v>3025.6068167985395</v>
      </c>
      <c r="M8" s="24">
        <f>'[4]VIDRIO POR MUNICIPIOS'!M98</f>
        <v>3053.8203296331722</v>
      </c>
      <c r="N8" s="23">
        <f>'[4]VIDRIO POR MUNICIPIOS'!N98</f>
        <v>2856.6886776351166</v>
      </c>
      <c r="O8" s="43">
        <f>SUM(C8:N8)</f>
        <v>30134.005794987235</v>
      </c>
      <c r="P8" s="55">
        <f>O8/B8</f>
        <v>9.8929762951369788</v>
      </c>
      <c r="Q8" s="56">
        <f>P8/1000</f>
        <v>9.8929762951369786E-3</v>
      </c>
    </row>
    <row r="33" spans="2:13"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2" t="s">
        <v>22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>
      <c r="B4" s="69"/>
    </row>
    <row r="5" spans="1:17" ht="16.5" customHeight="1">
      <c r="B5" s="97" t="s">
        <v>1</v>
      </c>
      <c r="C5" s="99" t="s">
        <v>16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3" t="s">
        <v>17</v>
      </c>
      <c r="P5" s="95" t="s">
        <v>0</v>
      </c>
      <c r="Q5" s="91" t="s">
        <v>19</v>
      </c>
    </row>
    <row r="6" spans="1:17" ht="17.100000000000001" customHeight="1" thickBot="1">
      <c r="B6" s="98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94"/>
      <c r="P6" s="96"/>
      <c r="Q6" s="92"/>
    </row>
    <row r="7" spans="1:17" ht="16.05" customHeight="1">
      <c r="A7" s="36">
        <v>2016</v>
      </c>
      <c r="B7" s="68">
        <v>2983</v>
      </c>
      <c r="C7" s="57">
        <v>1737</v>
      </c>
      <c r="D7" s="58">
        <v>1892</v>
      </c>
      <c r="E7" s="59">
        <v>1695</v>
      </c>
      <c r="F7" s="59">
        <v>1579</v>
      </c>
      <c r="G7" s="59">
        <v>1868</v>
      </c>
      <c r="H7" s="59">
        <v>1484</v>
      </c>
      <c r="I7" s="59">
        <v>1568</v>
      </c>
      <c r="J7" s="59">
        <v>1526</v>
      </c>
      <c r="K7" s="59">
        <v>2350</v>
      </c>
      <c r="L7" s="59">
        <v>2042</v>
      </c>
      <c r="M7" s="59">
        <v>1705</v>
      </c>
      <c r="N7" s="58">
        <v>2450</v>
      </c>
      <c r="O7" s="66">
        <f>SUM(C7:N7)</f>
        <v>21896</v>
      </c>
      <c r="P7" s="67">
        <f>O7/B7</f>
        <v>7.3402614817298026</v>
      </c>
      <c r="Q7" s="60">
        <f>P7/1000</f>
        <v>7.3402614817298026E-3</v>
      </c>
    </row>
    <row r="8" spans="1:17" s="4" customFormat="1" ht="16.05" customHeight="1" thickBot="1">
      <c r="A8" s="37">
        <v>2015</v>
      </c>
      <c r="B8" s="35">
        <v>3046</v>
      </c>
      <c r="C8" s="61">
        <v>2097</v>
      </c>
      <c r="D8" s="62">
        <v>1598</v>
      </c>
      <c r="E8" s="63">
        <v>1595</v>
      </c>
      <c r="F8" s="63">
        <v>2126</v>
      </c>
      <c r="G8" s="63">
        <v>1868</v>
      </c>
      <c r="H8" s="63">
        <v>1937</v>
      </c>
      <c r="I8" s="63">
        <v>2497</v>
      </c>
      <c r="J8" s="63">
        <v>2263</v>
      </c>
      <c r="K8" s="63">
        <v>2484</v>
      </c>
      <c r="L8" s="63">
        <v>2187</v>
      </c>
      <c r="M8" s="63">
        <v>2029</v>
      </c>
      <c r="N8" s="64">
        <v>1924</v>
      </c>
      <c r="O8" s="41">
        <f>SUM(C8:N8)</f>
        <v>24605</v>
      </c>
      <c r="P8" s="65">
        <f>O8/B8</f>
        <v>8.0778069599474716</v>
      </c>
      <c r="Q8" s="42">
        <f>P8/1000</f>
        <v>8.0778069599474721E-3</v>
      </c>
    </row>
    <row r="11" spans="1:17">
      <c r="H11" s="11"/>
    </row>
    <row r="32" spans="2:10">
      <c r="B32" s="73" t="s">
        <v>15</v>
      </c>
      <c r="C32" s="73"/>
      <c r="D32" s="73"/>
      <c r="E32" s="73"/>
      <c r="F32" s="73"/>
      <c r="G32" s="73"/>
      <c r="H32" s="73"/>
      <c r="I32" s="73"/>
      <c r="J32" s="73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