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N7"/>
  <c r="D7"/>
  <c r="E7"/>
  <c r="F7"/>
  <c r="G7"/>
  <c r="H7"/>
  <c r="I7"/>
  <c r="J7"/>
  <c r="K7"/>
  <c r="L7"/>
  <c r="M7"/>
  <c r="C8"/>
  <c r="C7"/>
  <c r="O7" i="2" l="1"/>
  <c r="P7" s="1"/>
  <c r="Q7" s="1"/>
  <c r="O8" i="4"/>
  <c r="P8" s="1"/>
  <c r="Q8" s="1"/>
  <c r="O7"/>
  <c r="P7" s="1"/>
  <c r="Q7" s="1"/>
  <c r="O8" i="1" l="1"/>
  <c r="P8" s="1"/>
  <c r="Q8" s="1"/>
  <c r="O7" i="3"/>
  <c r="P7" s="1"/>
  <c r="Q7" s="1"/>
  <c r="O7" i="1"/>
  <c r="P7" s="1"/>
  <c r="Q7" s="1"/>
  <c r="O8" i="2" l="1"/>
  <c r="P8" s="1"/>
  <c r="Q8" s="1"/>
  <c r="O8" i="3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<sst xmlns="http://schemas.openxmlformats.org/spreadsheetml/2006/main" count="76" uniqueCount="23">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</sst>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/>
    </xf>
    <xf numFmtId="164" fontId="23" fillId="4" borderId="10" xfId="0" applyNumberFormat="1" applyFont="1" applyFill="1" applyBorder="1" applyAlignment="1">
      <alignment horizontal="center" vertical="center"/>
    </xf>
    <xf numFmtId="4" fontId="23" fillId="5" borderId="10" xfId="0" applyNumberFormat="1" applyFont="1" applyFill="1" applyBorder="1" applyAlignment="1">
      <alignment horizontal="center" vertical="center"/>
    </xf>
    <xf numFmtId="164" fontId="23" fillId="5" borderId="10" xfId="0" applyNumberFormat="1" applyFont="1" applyFill="1" applyBorder="1" applyAlignment="1">
      <alignment horizontal="center" vertical="center"/>
    </xf>
    <xf numFmtId="4" fontId="23" fillId="5" borderId="16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0" xfId="0" applyNumberFormat="1" applyFont="1" applyFill="1" applyBorder="1" applyAlignment="1">
      <alignment horizontal="center" vertical="center"/>
    </xf>
    <xf numFmtId="164" fontId="23" fillId="7" borderId="10" xfId="0" applyNumberFormat="1" applyFont="1" applyFill="1" applyBorder="1" applyAlignment="1">
      <alignment horizontal="center" vertical="center"/>
    </xf>
    <xf numFmtId="4" fontId="23" fillId="7" borderId="16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164" fontId="23" fillId="8" borderId="10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3" fontId="20" fillId="0" borderId="10" xfId="1" applyNumberFormat="1" applyFont="1" applyFill="1" applyBorder="1" applyAlignment="1">
      <alignment horizontal="center" vertical="center"/>
    </xf>
    <xf numFmtId="0" fontId="0" fillId="0" borderId="3" xfId="0" applyBorder="1"/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117420</c:v>
                </c:pt>
                <c:pt idx="1">
                  <c:v>106020</c:v>
                </c:pt>
                <c:pt idx="2">
                  <c:v>130820</c:v>
                </c:pt>
                <c:pt idx="3">
                  <c:v>124000</c:v>
                </c:pt>
                <c:pt idx="4">
                  <c:v>137940</c:v>
                </c:pt>
                <c:pt idx="5">
                  <c:v>127160</c:v>
                </c:pt>
                <c:pt idx="6">
                  <c:v>133560</c:v>
                </c:pt>
                <c:pt idx="7">
                  <c:v>141500</c:v>
                </c:pt>
                <c:pt idx="8">
                  <c:v>129880</c:v>
                </c:pt>
                <c:pt idx="9">
                  <c:v>125160</c:v>
                </c:pt>
                <c:pt idx="10">
                  <c:v>122900</c:v>
                </c:pt>
                <c:pt idx="11">
                  <c:v>114040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129540</c:v>
                </c:pt>
                <c:pt idx="1">
                  <c:v>103820</c:v>
                </c:pt>
                <c:pt idx="2">
                  <c:v>115200</c:v>
                </c:pt>
                <c:pt idx="3">
                  <c:v>121480</c:v>
                </c:pt>
                <c:pt idx="4">
                  <c:v>134240</c:v>
                </c:pt>
                <c:pt idx="5">
                  <c:v>129160</c:v>
                </c:pt>
                <c:pt idx="6">
                  <c:v>129900</c:v>
                </c:pt>
                <c:pt idx="7">
                  <c:v>143580</c:v>
                </c:pt>
                <c:pt idx="8">
                  <c:v>128680</c:v>
                </c:pt>
                <c:pt idx="9">
                  <c:v>119960</c:v>
                </c:pt>
                <c:pt idx="10">
                  <c:v>122840</c:v>
                </c:pt>
                <c:pt idx="11">
                  <c:v>133020</c:v>
                </c:pt>
              </c:numCache>
            </c:numRef>
          </c:val>
        </c:ser>
        <c:marker val="1"/>
        <c:axId val="125196160"/>
        <c:axId val="125197696"/>
      </c:lineChart>
      <c:catAx>
        <c:axId val="12519616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5197696"/>
        <c:crossesAt val="0"/>
        <c:auto val="1"/>
        <c:lblAlgn val="ctr"/>
        <c:lblOffset val="100"/>
      </c:catAx>
      <c:valAx>
        <c:axId val="1251976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519616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17"/>
          <c:w val="0.52418879056047263"/>
          <c:h val="7.5527441092335404E-2"/>
        </c:manualLayout>
      </c:layout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17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5533</c:v>
                </c:pt>
                <c:pt idx="1">
                  <c:v>4268</c:v>
                </c:pt>
                <c:pt idx="2">
                  <c:v>3333</c:v>
                </c:pt>
                <c:pt idx="3">
                  <c:v>4989</c:v>
                </c:pt>
                <c:pt idx="4">
                  <c:v>4676</c:v>
                </c:pt>
                <c:pt idx="5">
                  <c:v>4441</c:v>
                </c:pt>
                <c:pt idx="6">
                  <c:v>5098</c:v>
                </c:pt>
                <c:pt idx="7">
                  <c:v>4654</c:v>
                </c:pt>
                <c:pt idx="8">
                  <c:v>6147</c:v>
                </c:pt>
                <c:pt idx="9">
                  <c:v>4346</c:v>
                </c:pt>
                <c:pt idx="10">
                  <c:v>4948</c:v>
                </c:pt>
                <c:pt idx="11">
                  <c:v>6009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5570</c:v>
                </c:pt>
                <c:pt idx="1">
                  <c:v>9238</c:v>
                </c:pt>
                <c:pt idx="2">
                  <c:v>13004</c:v>
                </c:pt>
                <c:pt idx="3">
                  <c:v>10334</c:v>
                </c:pt>
                <c:pt idx="4">
                  <c:v>10227</c:v>
                </c:pt>
                <c:pt idx="5">
                  <c:v>12316</c:v>
                </c:pt>
                <c:pt idx="6">
                  <c:v>10591</c:v>
                </c:pt>
                <c:pt idx="7">
                  <c:v>8178</c:v>
                </c:pt>
                <c:pt idx="8">
                  <c:v>10665</c:v>
                </c:pt>
                <c:pt idx="9">
                  <c:v>9905</c:v>
                </c:pt>
                <c:pt idx="10">
                  <c:v>11855</c:v>
                </c:pt>
                <c:pt idx="11">
                  <c:v>14832</c:v>
                </c:pt>
              </c:numCache>
            </c:numRef>
          </c:val>
        </c:ser>
        <c:marker val="1"/>
        <c:axId val="127254528"/>
        <c:axId val="127256064"/>
      </c:lineChart>
      <c:catAx>
        <c:axId val="12725452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256064"/>
        <c:crossesAt val="0"/>
        <c:auto val="1"/>
        <c:lblAlgn val="ctr"/>
        <c:lblOffset val="100"/>
      </c:catAx>
      <c:valAx>
        <c:axId val="1272560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725452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283"/>
          <c:w val="0.52571251548946718"/>
          <c:h val="0.11075973149777101"/>
        </c:manualLayout>
      </c:layout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946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8120</c:v>
                </c:pt>
                <c:pt idx="1">
                  <c:v>1595.8872373141978</c:v>
                </c:pt>
                <c:pt idx="2">
                  <c:v>7700</c:v>
                </c:pt>
                <c:pt idx="3">
                  <c:v>7064.9390056381344</c:v>
                </c:pt>
                <c:pt idx="4">
                  <c:v>6180</c:v>
                </c:pt>
                <c:pt idx="5">
                  <c:v>8300</c:v>
                </c:pt>
                <c:pt idx="6">
                  <c:v>5920</c:v>
                </c:pt>
                <c:pt idx="7">
                  <c:v>12849.031266017428</c:v>
                </c:pt>
                <c:pt idx="8">
                  <c:v>11120.73603280369</c:v>
                </c:pt>
                <c:pt idx="9">
                  <c:v>10709.70579190159</c:v>
                </c:pt>
                <c:pt idx="10">
                  <c:v>3451.7785750896978</c:v>
                </c:pt>
                <c:pt idx="11">
                  <c:v>2223.4833418759613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3513.8147534189807</c:v>
                </c:pt>
                <c:pt idx="1">
                  <c:v>3190.2921674264403</c:v>
                </c:pt>
                <c:pt idx="2">
                  <c:v>11237.86779941981</c:v>
                </c:pt>
                <c:pt idx="3">
                  <c:v>3370.0269374222958</c:v>
                </c:pt>
                <c:pt idx="4">
                  <c:v>3738.4832159138004</c:v>
                </c:pt>
                <c:pt idx="5">
                  <c:v>13260.234148363033</c:v>
                </c:pt>
                <c:pt idx="6">
                  <c:v>7820</c:v>
                </c:pt>
                <c:pt idx="7">
                  <c:v>7620</c:v>
                </c:pt>
                <c:pt idx="8">
                  <c:v>3020</c:v>
                </c:pt>
                <c:pt idx="9">
                  <c:v>7700</c:v>
                </c:pt>
                <c:pt idx="10">
                  <c:v>7620</c:v>
                </c:pt>
                <c:pt idx="11">
                  <c:v>10667.830501450477</c:v>
                </c:pt>
              </c:numCache>
            </c:numRef>
          </c:val>
        </c:ser>
        <c:marker val="1"/>
        <c:axId val="127559552"/>
        <c:axId val="127561088"/>
      </c:lineChart>
      <c:catAx>
        <c:axId val="12755955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561088"/>
        <c:crossesAt val="0"/>
        <c:auto val="1"/>
        <c:lblAlgn val="ctr"/>
        <c:lblOffset val="100"/>
      </c:catAx>
      <c:valAx>
        <c:axId val="1275610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755955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38"/>
        </c:manualLayout>
      </c:layout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6937</c:v>
                </c:pt>
                <c:pt idx="1">
                  <c:v>5892</c:v>
                </c:pt>
                <c:pt idx="2">
                  <c:v>8235</c:v>
                </c:pt>
                <c:pt idx="3">
                  <c:v>7341</c:v>
                </c:pt>
                <c:pt idx="4">
                  <c:v>8696</c:v>
                </c:pt>
                <c:pt idx="5">
                  <c:v>8013</c:v>
                </c:pt>
                <c:pt idx="6">
                  <c:v>7996</c:v>
                </c:pt>
                <c:pt idx="7">
                  <c:v>9193</c:v>
                </c:pt>
                <c:pt idx="8">
                  <c:v>7891</c:v>
                </c:pt>
                <c:pt idx="9">
                  <c:v>7608</c:v>
                </c:pt>
                <c:pt idx="10">
                  <c:v>6990</c:v>
                </c:pt>
                <c:pt idx="11">
                  <c:v>6848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6967</c:v>
                </c:pt>
                <c:pt idx="1">
                  <c:v>6697</c:v>
                </c:pt>
                <c:pt idx="2">
                  <c:v>6149</c:v>
                </c:pt>
                <c:pt idx="3">
                  <c:v>7167</c:v>
                </c:pt>
                <c:pt idx="4">
                  <c:v>7018</c:v>
                </c:pt>
                <c:pt idx="5">
                  <c:v>8113</c:v>
                </c:pt>
                <c:pt idx="6">
                  <c:v>7371</c:v>
                </c:pt>
                <c:pt idx="7">
                  <c:v>8026</c:v>
                </c:pt>
                <c:pt idx="8">
                  <c:v>6981</c:v>
                </c:pt>
                <c:pt idx="9">
                  <c:v>6128</c:v>
                </c:pt>
                <c:pt idx="10">
                  <c:v>6715</c:v>
                </c:pt>
                <c:pt idx="11">
                  <c:v>7031</c:v>
                </c:pt>
              </c:numCache>
            </c:numRef>
          </c:val>
        </c:ser>
        <c:marker val="1"/>
        <c:axId val="127311872"/>
        <c:axId val="127313408"/>
      </c:lineChart>
      <c:catAx>
        <c:axId val="12731187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313408"/>
        <c:crosses val="autoZero"/>
        <c:auto val="1"/>
        <c:lblAlgn val="ctr"/>
        <c:lblOffset val="100"/>
      </c:catAx>
      <c:valAx>
        <c:axId val="1273134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31187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05"/>
          <c:y val="0.85056911988823958"/>
          <c:w val="0.36796145739235386"/>
          <c:h val="0.1215249555499117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45">
          <cell r="F45">
            <v>129540</v>
          </cell>
          <cell r="G45">
            <v>103820</v>
          </cell>
          <cell r="H45">
            <v>115200</v>
          </cell>
          <cell r="I45">
            <v>121480</v>
          </cell>
          <cell r="J45">
            <v>134240</v>
          </cell>
          <cell r="K45">
            <v>129160</v>
          </cell>
          <cell r="L45">
            <v>129900</v>
          </cell>
          <cell r="M45">
            <v>143580</v>
          </cell>
          <cell r="N45">
            <v>128680</v>
          </cell>
          <cell r="O45">
            <v>119960</v>
          </cell>
          <cell r="P45">
            <v>122840</v>
          </cell>
          <cell r="Q45">
            <v>133020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45">
          <cell r="F45">
            <v>117420</v>
          </cell>
          <cell r="G45">
            <v>106020</v>
          </cell>
          <cell r="H45">
            <v>130820</v>
          </cell>
          <cell r="I45">
            <v>124000</v>
          </cell>
          <cell r="J45">
            <v>137940</v>
          </cell>
          <cell r="K45">
            <v>127160</v>
          </cell>
          <cell r="L45">
            <v>133560</v>
          </cell>
          <cell r="M45">
            <v>141500</v>
          </cell>
          <cell r="N45">
            <v>129880</v>
          </cell>
          <cell r="O45">
            <v>125160</v>
          </cell>
          <cell r="P45">
            <v>122900</v>
          </cell>
          <cell r="Q45">
            <v>114040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2">
          <cell r="C92">
            <v>3513.8147534189807</v>
          </cell>
          <cell r="D92">
            <v>3190.2921674264403</v>
          </cell>
          <cell r="E92">
            <v>11237.86779941981</v>
          </cell>
          <cell r="F92">
            <v>3370.0269374222958</v>
          </cell>
          <cell r="G92">
            <v>3738.4832159138004</v>
          </cell>
          <cell r="H92">
            <v>13260.234148363033</v>
          </cell>
          <cell r="I92">
            <v>7820</v>
          </cell>
          <cell r="J92">
            <v>7620</v>
          </cell>
          <cell r="K92">
            <v>3020</v>
          </cell>
          <cell r="L92">
            <v>7700</v>
          </cell>
          <cell r="M92">
            <v>7620</v>
          </cell>
          <cell r="N92">
            <v>10667.830501450477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2">
          <cell r="C92">
            <v>8120</v>
          </cell>
          <cell r="D92">
            <v>1595.8872373141978</v>
          </cell>
          <cell r="E92">
            <v>7700</v>
          </cell>
          <cell r="F92">
            <v>7064.9390056381344</v>
          </cell>
          <cell r="G92">
            <v>6180</v>
          </cell>
          <cell r="H92">
            <v>8300</v>
          </cell>
          <cell r="I92">
            <v>5920</v>
          </cell>
          <cell r="J92">
            <v>12849.031266017428</v>
          </cell>
          <cell r="K92">
            <v>11120.73603280369</v>
          </cell>
          <cell r="L92">
            <v>10709.70579190159</v>
          </cell>
          <cell r="M92">
            <v>3451.7785750896978</v>
          </cell>
          <cell r="N92">
            <v>2223.4833418759613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15" sqref="S15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2" t="s">
        <v>18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5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7" t="s">
        <v>17</v>
      </c>
      <c r="P5" s="70" t="s">
        <v>0</v>
      </c>
      <c r="Q5" s="70" t="s">
        <v>19</v>
      </c>
    </row>
    <row r="6" spans="1:17" s="5" customFormat="1" ht="17.100000000000001" customHeight="1" thickBot="1">
      <c r="A6" s="1"/>
      <c r="B6" s="76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8"/>
      <c r="P6" s="71"/>
      <c r="Q6" s="71"/>
    </row>
    <row r="7" spans="1:17" s="5" customFormat="1" ht="16.05" customHeight="1">
      <c r="A7" s="17">
        <v>2016</v>
      </c>
      <c r="B7" s="27">
        <v>4337</v>
      </c>
      <c r="C7" s="15">
        <f>[1]ANTEQUERA!F45</f>
        <v>129540</v>
      </c>
      <c r="D7" s="16">
        <f>[1]ANTEQUERA!G45</f>
        <v>103820</v>
      </c>
      <c r="E7" s="16">
        <f>[1]ANTEQUERA!H45</f>
        <v>115200</v>
      </c>
      <c r="F7" s="16">
        <f>[1]ANTEQUERA!I45</f>
        <v>121480</v>
      </c>
      <c r="G7" s="16">
        <f>[1]ANTEQUERA!J45</f>
        <v>134240</v>
      </c>
      <c r="H7" s="16">
        <f>[1]ANTEQUERA!K45</f>
        <v>129160</v>
      </c>
      <c r="I7" s="16">
        <f>[1]ANTEQUERA!L45</f>
        <v>129900</v>
      </c>
      <c r="J7" s="16">
        <f>[1]ANTEQUERA!M45</f>
        <v>143580</v>
      </c>
      <c r="K7" s="16">
        <f>[1]ANTEQUERA!N45</f>
        <v>128680</v>
      </c>
      <c r="L7" s="16">
        <f>[1]ANTEQUERA!O45</f>
        <v>119960</v>
      </c>
      <c r="M7" s="16">
        <f>[1]ANTEQUERA!P45</f>
        <v>122840</v>
      </c>
      <c r="N7" s="15">
        <f>[1]ANTEQUERA!Q45</f>
        <v>133020</v>
      </c>
      <c r="O7" s="46">
        <f>SUM(C7:N7)</f>
        <v>1511420</v>
      </c>
      <c r="P7" s="47">
        <f>O7/B7</f>
        <v>348.49435093382522</v>
      </c>
      <c r="Q7" s="48">
        <f>P7/1000</f>
        <v>0.34849435093382519</v>
      </c>
    </row>
    <row r="8" spans="1:17" s="6" customFormat="1" ht="16.05" customHeight="1" thickBot="1">
      <c r="A8" s="18">
        <v>2015</v>
      </c>
      <c r="B8" s="28">
        <v>4373</v>
      </c>
      <c r="C8" s="31">
        <f>[2]ANTEQUERA!F45</f>
        <v>117420</v>
      </c>
      <c r="D8" s="19">
        <f>[2]ANTEQUERA!G45</f>
        <v>106020</v>
      </c>
      <c r="E8" s="19">
        <f>[2]ANTEQUERA!H45</f>
        <v>130820</v>
      </c>
      <c r="F8" s="19">
        <f>[2]ANTEQUERA!I45</f>
        <v>124000</v>
      </c>
      <c r="G8" s="19">
        <f>[2]ANTEQUERA!J45</f>
        <v>137940</v>
      </c>
      <c r="H8" s="19">
        <f>[2]ANTEQUERA!K45</f>
        <v>127160</v>
      </c>
      <c r="I8" s="19">
        <f>[2]ANTEQUERA!L45</f>
        <v>133560</v>
      </c>
      <c r="J8" s="19">
        <f>[2]ANTEQUERA!M45</f>
        <v>141500</v>
      </c>
      <c r="K8" s="19">
        <f>[2]ANTEQUERA!N45</f>
        <v>129880</v>
      </c>
      <c r="L8" s="19">
        <f>[2]ANTEQUERA!O45</f>
        <v>125160</v>
      </c>
      <c r="M8" s="19">
        <f>[2]ANTEQUERA!P45</f>
        <v>122900</v>
      </c>
      <c r="N8" s="31">
        <f>[2]ANTEQUERA!Q45</f>
        <v>114040</v>
      </c>
      <c r="O8" s="43">
        <f>SUM(C8:N8)</f>
        <v>1510400</v>
      </c>
      <c r="P8" s="44">
        <f>O8/B8</f>
        <v>345.39217928195745</v>
      </c>
      <c r="Q8" s="45">
        <f>P8/1000</f>
        <v>0.34539217928195748</v>
      </c>
    </row>
    <row r="22" spans="2:13" ht="15.75" customHeight="1"/>
    <row r="32" spans="2:13">
      <c r="B32" s="73" t="s">
        <v>14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N9" sqref="N9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2" t="s">
        <v>20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7.25" customHeight="1"/>
    <row r="4" spans="1:17" ht="17.25" customHeight="1" thickBot="1"/>
    <row r="5" spans="1:17" ht="16.5" customHeight="1">
      <c r="A5" s="5"/>
      <c r="B5" s="81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3" t="s">
        <v>17</v>
      </c>
      <c r="P5" s="79" t="s">
        <v>0</v>
      </c>
      <c r="Q5" s="79" t="s">
        <v>19</v>
      </c>
    </row>
    <row r="6" spans="1:17" ht="17.100000000000001" customHeight="1" thickBot="1">
      <c r="A6" s="5"/>
      <c r="B6" s="82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4"/>
      <c r="P6" s="80"/>
      <c r="Q6" s="80"/>
    </row>
    <row r="7" spans="1:17" s="13" customFormat="1" ht="16.05" customHeight="1">
      <c r="A7" s="17">
        <v>2016</v>
      </c>
      <c r="B7" s="27">
        <v>4337</v>
      </c>
      <c r="C7" s="15">
        <v>5570</v>
      </c>
      <c r="D7" s="16">
        <v>9238</v>
      </c>
      <c r="E7" s="16">
        <v>13004</v>
      </c>
      <c r="F7" s="16">
        <v>10334</v>
      </c>
      <c r="G7" s="16">
        <v>10227</v>
      </c>
      <c r="H7" s="16">
        <v>12316</v>
      </c>
      <c r="I7" s="16">
        <v>10591</v>
      </c>
      <c r="J7" s="16">
        <v>8178</v>
      </c>
      <c r="K7" s="16">
        <v>10665</v>
      </c>
      <c r="L7" s="16">
        <v>9905</v>
      </c>
      <c r="M7" s="16">
        <v>11855</v>
      </c>
      <c r="N7" s="15">
        <v>14832</v>
      </c>
      <c r="O7" s="46">
        <f>SUM(C7:N7)</f>
        <v>126715</v>
      </c>
      <c r="P7" s="49">
        <f>O7/B7</f>
        <v>29.217200830066865</v>
      </c>
      <c r="Q7" s="50">
        <f>P7/1000</f>
        <v>2.9217200830066865E-2</v>
      </c>
    </row>
    <row r="8" spans="1:17" s="7" customFormat="1" ht="16.05" customHeight="1" thickBot="1">
      <c r="A8" s="18">
        <v>2015</v>
      </c>
      <c r="B8" s="28">
        <v>4373</v>
      </c>
      <c r="C8" s="31">
        <v>5533</v>
      </c>
      <c r="D8" s="19">
        <v>4268</v>
      </c>
      <c r="E8" s="19">
        <v>3333</v>
      </c>
      <c r="F8" s="19">
        <v>4989</v>
      </c>
      <c r="G8" s="19">
        <v>4676</v>
      </c>
      <c r="H8" s="19">
        <v>4441</v>
      </c>
      <c r="I8" s="19">
        <v>5098</v>
      </c>
      <c r="J8" s="19">
        <v>4654</v>
      </c>
      <c r="K8" s="19">
        <v>6147</v>
      </c>
      <c r="L8" s="19">
        <v>4346</v>
      </c>
      <c r="M8" s="19">
        <v>4948</v>
      </c>
      <c r="N8" s="31">
        <v>6009</v>
      </c>
      <c r="O8" s="43">
        <f>SUM(C8:N8)</f>
        <v>58442</v>
      </c>
      <c r="P8" s="51">
        <f>O8/B8</f>
        <v>13.36428081408644</v>
      </c>
      <c r="Q8" s="52">
        <f>P8/1000</f>
        <v>1.336428081408644E-2</v>
      </c>
    </row>
    <row r="31" spans="2:14">
      <c r="B31" s="73" t="s">
        <v>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M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2" t="s">
        <v>21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A5" s="5"/>
      <c r="B5" s="87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0"/>
      <c r="P6" s="86"/>
      <c r="Q6" s="86"/>
    </row>
    <row r="7" spans="1:17" s="13" customFormat="1" ht="16.05" customHeight="1">
      <c r="A7" s="17">
        <v>2016</v>
      </c>
      <c r="B7" s="27">
        <v>4337</v>
      </c>
      <c r="C7" s="26">
        <f>'[3]VIDRIO POR MUNICIPIOS'!C92</f>
        <v>3513.8147534189807</v>
      </c>
      <c r="D7" s="16">
        <f>'[3]VIDRIO POR MUNICIPIOS'!D92</f>
        <v>3190.2921674264403</v>
      </c>
      <c r="E7" s="16">
        <f>'[3]VIDRIO POR MUNICIPIOS'!E92</f>
        <v>11237.86779941981</v>
      </c>
      <c r="F7" s="16">
        <f>'[3]VIDRIO POR MUNICIPIOS'!F92</f>
        <v>3370.0269374222958</v>
      </c>
      <c r="G7" s="16">
        <f>'[3]VIDRIO POR MUNICIPIOS'!G92</f>
        <v>3738.4832159138004</v>
      </c>
      <c r="H7" s="16">
        <f>'[3]VIDRIO POR MUNICIPIOS'!H92</f>
        <v>13260.234148363033</v>
      </c>
      <c r="I7" s="16">
        <f>'[3]VIDRIO POR MUNICIPIOS'!I92</f>
        <v>7820</v>
      </c>
      <c r="J7" s="16">
        <f>'[3]VIDRIO POR MUNICIPIOS'!J92</f>
        <v>7620</v>
      </c>
      <c r="K7" s="16">
        <f>'[3]VIDRIO POR MUNICIPIOS'!K92</f>
        <v>3020</v>
      </c>
      <c r="L7" s="16">
        <f>'[3]VIDRIO POR MUNICIPIOS'!L92</f>
        <v>7700</v>
      </c>
      <c r="M7" s="16">
        <f>'[3]VIDRIO POR MUNICIPIOS'!M92</f>
        <v>7620</v>
      </c>
      <c r="N7" s="26">
        <f>'[3]VIDRIO POR MUNICIPIOS'!N92</f>
        <v>10667.830501450477</v>
      </c>
      <c r="O7" s="46">
        <f>SUM(C7:N7)</f>
        <v>82758.549523414826</v>
      </c>
      <c r="P7" s="53">
        <f>O7/B7</f>
        <v>19.081980521884905</v>
      </c>
      <c r="Q7" s="54">
        <f>P7/1000</f>
        <v>1.9081980521884905E-2</v>
      </c>
    </row>
    <row r="8" spans="1:17" s="4" customFormat="1" ht="16.05" customHeight="1" thickBot="1">
      <c r="A8" s="18">
        <v>2015</v>
      </c>
      <c r="B8" s="28">
        <v>4373</v>
      </c>
      <c r="C8" s="23">
        <f>'[4]VIDRIO POR MUNICIPIOS'!C92</f>
        <v>8120</v>
      </c>
      <c r="D8" s="24">
        <f>'[4]VIDRIO POR MUNICIPIOS'!D92</f>
        <v>1595.8872373141978</v>
      </c>
      <c r="E8" s="24">
        <f>'[4]VIDRIO POR MUNICIPIOS'!E92</f>
        <v>7700</v>
      </c>
      <c r="F8" s="24">
        <f>'[4]VIDRIO POR MUNICIPIOS'!F92</f>
        <v>7064.9390056381344</v>
      </c>
      <c r="G8" s="24">
        <f>'[4]VIDRIO POR MUNICIPIOS'!G92</f>
        <v>6180</v>
      </c>
      <c r="H8" s="24">
        <f>'[4]VIDRIO POR MUNICIPIOS'!H92</f>
        <v>8300</v>
      </c>
      <c r="I8" s="24">
        <f>'[4]VIDRIO POR MUNICIPIOS'!I92</f>
        <v>5920</v>
      </c>
      <c r="J8" s="24">
        <f>'[4]VIDRIO POR MUNICIPIOS'!J92</f>
        <v>12849.031266017428</v>
      </c>
      <c r="K8" s="24">
        <f>'[4]VIDRIO POR MUNICIPIOS'!K92</f>
        <v>11120.73603280369</v>
      </c>
      <c r="L8" s="24">
        <f>'[4]VIDRIO POR MUNICIPIOS'!L92</f>
        <v>10709.70579190159</v>
      </c>
      <c r="M8" s="24">
        <f>'[4]VIDRIO POR MUNICIPIOS'!M92</f>
        <v>3451.7785750896978</v>
      </c>
      <c r="N8" s="23">
        <f>'[4]VIDRIO POR MUNICIPIOS'!N92</f>
        <v>2223.4833418759613</v>
      </c>
      <c r="O8" s="43">
        <f>SUM(C8:N8)</f>
        <v>85235.561250640705</v>
      </c>
      <c r="P8" s="55">
        <f>O8/B8</f>
        <v>19.491324319835513</v>
      </c>
      <c r="Q8" s="56">
        <f>P8/1000</f>
        <v>1.9491324319835513E-2</v>
      </c>
    </row>
    <row r="33" spans="2:13"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8" sqref="O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2" t="s">
        <v>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>
      <c r="B4" s="69"/>
    </row>
    <row r="5" spans="1:17" ht="16.5" customHeight="1">
      <c r="B5" s="97" t="s">
        <v>1</v>
      </c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3" t="s">
        <v>17</v>
      </c>
      <c r="P5" s="95" t="s">
        <v>0</v>
      </c>
      <c r="Q5" s="91" t="s">
        <v>19</v>
      </c>
    </row>
    <row r="6" spans="1:17" ht="17.100000000000001" customHeight="1" thickBot="1">
      <c r="B6" s="98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94"/>
      <c r="P6" s="96"/>
      <c r="Q6" s="92"/>
    </row>
    <row r="7" spans="1:17" ht="16.05" customHeight="1">
      <c r="A7" s="36">
        <v>2016</v>
      </c>
      <c r="B7" s="68">
        <v>4337</v>
      </c>
      <c r="C7" s="57">
        <v>6967</v>
      </c>
      <c r="D7" s="58">
        <v>6697</v>
      </c>
      <c r="E7" s="59">
        <v>6149</v>
      </c>
      <c r="F7" s="59">
        <v>7167</v>
      </c>
      <c r="G7" s="59">
        <v>7018</v>
      </c>
      <c r="H7" s="59">
        <v>8113</v>
      </c>
      <c r="I7" s="59">
        <v>7371</v>
      </c>
      <c r="J7" s="59">
        <v>8026</v>
      </c>
      <c r="K7" s="59">
        <v>6981</v>
      </c>
      <c r="L7" s="59">
        <v>6128</v>
      </c>
      <c r="M7" s="59">
        <v>6715</v>
      </c>
      <c r="N7" s="58">
        <v>7031</v>
      </c>
      <c r="O7" s="66">
        <f>SUM(C7:N7)</f>
        <v>84363</v>
      </c>
      <c r="P7" s="67">
        <f>O7/B7</f>
        <v>19.451925293982015</v>
      </c>
      <c r="Q7" s="60">
        <f>P7/1000</f>
        <v>1.9451925293982014E-2</v>
      </c>
    </row>
    <row r="8" spans="1:17" s="4" customFormat="1" ht="16.05" customHeight="1" thickBot="1">
      <c r="A8" s="37">
        <v>2015</v>
      </c>
      <c r="B8" s="35">
        <v>4373</v>
      </c>
      <c r="C8" s="61">
        <v>6937</v>
      </c>
      <c r="D8" s="62">
        <v>5892</v>
      </c>
      <c r="E8" s="63">
        <v>8235</v>
      </c>
      <c r="F8" s="63">
        <v>7341</v>
      </c>
      <c r="G8" s="63">
        <v>8696</v>
      </c>
      <c r="H8" s="63">
        <v>8013</v>
      </c>
      <c r="I8" s="63">
        <v>7996</v>
      </c>
      <c r="J8" s="63">
        <v>9193</v>
      </c>
      <c r="K8" s="63">
        <v>7891</v>
      </c>
      <c r="L8" s="63">
        <v>7608</v>
      </c>
      <c r="M8" s="63">
        <v>6990</v>
      </c>
      <c r="N8" s="64">
        <v>6848</v>
      </c>
      <c r="O8" s="41">
        <f>SUM(C8:N8)</f>
        <v>91640</v>
      </c>
      <c r="P8" s="65">
        <f>O8/B8</f>
        <v>20.955865538531899</v>
      </c>
      <c r="Q8" s="42">
        <f>P8/1000</f>
        <v>2.09558655385319E-2</v>
      </c>
    </row>
    <row r="11" spans="1:17">
      <c r="H11" s="11"/>
    </row>
    <row r="32" spans="2:10">
      <c r="B32" s="73" t="s">
        <v>15</v>
      </c>
      <c r="C32" s="73"/>
      <c r="D32" s="73"/>
      <c r="E32" s="73"/>
      <c r="F32" s="73"/>
      <c r="G32" s="73"/>
      <c r="H32" s="73"/>
      <c r="I32" s="73"/>
      <c r="J32" s="73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