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calcPr calcId="125725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C8"/>
  <c r="D7"/>
  <c r="E7"/>
  <c r="F7"/>
  <c r="G7"/>
  <c r="H7"/>
  <c r="I7"/>
  <c r="J7"/>
  <c r="K7"/>
  <c r="L7"/>
  <c r="M7"/>
  <c r="N7"/>
  <c r="C7"/>
  <c r="D7" i="2"/>
  <c r="E7"/>
  <c r="F7"/>
  <c r="G7"/>
  <c r="H7"/>
  <c r="I7"/>
  <c r="J7"/>
  <c r="K7"/>
  <c r="L7"/>
  <c r="M7"/>
  <c r="N7"/>
  <c r="C7"/>
  <c r="D8"/>
  <c r="E8"/>
  <c r="F8"/>
  <c r="G8"/>
  <c r="H8"/>
  <c r="I8"/>
  <c r="J8"/>
  <c r="K8"/>
  <c r="L8"/>
  <c r="M8"/>
  <c r="N8"/>
  <c r="C8"/>
  <c r="D8" i="3"/>
  <c r="E8"/>
  <c r="F8"/>
  <c r="G8"/>
  <c r="H8"/>
  <c r="I8"/>
  <c r="J8"/>
  <c r="K8"/>
  <c r="L8"/>
  <c r="M8"/>
  <c r="N8"/>
  <c r="C8"/>
  <c r="D7"/>
  <c r="E7"/>
  <c r="F7"/>
  <c r="G7"/>
  <c r="H7"/>
  <c r="I7"/>
  <c r="J7"/>
  <c r="K7"/>
  <c r="L7"/>
  <c r="M7"/>
  <c r="N7"/>
  <c r="C7"/>
  <c r="O8" i="1"/>
  <c r="P8" s="1"/>
  <c r="Q8" s="1"/>
  <c r="O7" i="3"/>
  <c r="P7" s="1"/>
  <c r="O7" i="2"/>
  <c r="P7" s="1"/>
  <c r="Q7" s="1"/>
  <c r="O8" i="4"/>
  <c r="P8" s="1"/>
  <c r="Q8" s="1"/>
  <c r="O7"/>
  <c r="P7" s="1"/>
  <c r="Q7" s="1"/>
  <c r="O7" i="1" l="1"/>
  <c r="P7" s="1"/>
  <c r="Q7" s="1"/>
  <c r="Q7" i="3"/>
  <c r="O8" l="1"/>
  <c r="P8" s="1"/>
  <c r="Q8" s="1"/>
  <c r="O8" i="2" l="1"/>
  <c r="P8" s="1"/>
  <c r="Q8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<sst xmlns="http://schemas.openxmlformats.org/spreadsheetml/2006/main" count="76" uniqueCount="23">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</sst>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6" xfId="0" applyNumberFormat="1" applyFont="1" applyFill="1" applyBorder="1" applyAlignment="1">
      <alignment horizontal="center" vertical="center"/>
    </xf>
    <xf numFmtId="3" fontId="17" fillId="0" borderId="17" xfId="0" applyNumberFormat="1" applyFont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3" fontId="20" fillId="0" borderId="10" xfId="1" applyNumberFormat="1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21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7" xfId="0" applyNumberFormat="1" applyFont="1" applyBorder="1" applyAlignment="1">
      <alignment horizontal="center" vertical="center"/>
    </xf>
    <xf numFmtId="4" fontId="23" fillId="4" borderId="17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4" fontId="23" fillId="4" borderId="11" xfId="0" applyNumberFormat="1" applyFont="1" applyFill="1" applyBorder="1" applyAlignment="1">
      <alignment horizontal="center" vertical="center"/>
    </xf>
    <xf numFmtId="164" fontId="23" fillId="4" borderId="11" xfId="0" applyNumberFormat="1" applyFont="1" applyFill="1" applyBorder="1" applyAlignment="1">
      <alignment horizontal="center" vertical="center"/>
    </xf>
    <xf numFmtId="4" fontId="23" fillId="5" borderId="11" xfId="0" applyNumberFormat="1" applyFont="1" applyFill="1" applyBorder="1" applyAlignment="1">
      <alignment horizontal="center" vertical="center"/>
    </xf>
    <xf numFmtId="164" fontId="23" fillId="5" borderId="11" xfId="0" applyNumberFormat="1" applyFont="1" applyFill="1" applyBorder="1" applyAlignment="1">
      <alignment horizontal="center" vertical="center"/>
    </xf>
    <xf numFmtId="4" fontId="23" fillId="5" borderId="17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11" xfId="0" applyNumberFormat="1" applyFont="1" applyFill="1" applyBorder="1" applyAlignment="1">
      <alignment horizontal="center" vertical="center"/>
    </xf>
    <xf numFmtId="164" fontId="23" fillId="7" borderId="11" xfId="0" applyNumberFormat="1" applyFont="1" applyFill="1" applyBorder="1" applyAlignment="1">
      <alignment horizontal="center" vertical="center"/>
    </xf>
    <xf numFmtId="4" fontId="23" fillId="7" borderId="17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center" vertical="center"/>
    </xf>
    <xf numFmtId="164" fontId="23" fillId="8" borderId="11" xfId="0" applyNumberFormat="1" applyFont="1" applyFill="1" applyBorder="1" applyAlignment="1">
      <alignment horizontal="center" vertical="center"/>
    </xf>
    <xf numFmtId="3" fontId="14" fillId="0" borderId="22" xfId="0" applyNumberFormat="1" applyFont="1" applyFill="1" applyBorder="1" applyAlignment="1">
      <alignment horizontal="center" vertical="center" wrapText="1"/>
    </xf>
    <xf numFmtId="3" fontId="14" fillId="0" borderId="19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23" xfId="0" applyNumberFormat="1" applyFont="1" applyFill="1" applyBorder="1" applyAlignment="1">
      <alignment horizontal="center" vertical="center"/>
    </xf>
    <xf numFmtId="4" fontId="5" fillId="8" borderId="17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4" fontId="5" fillId="8" borderId="11" xfId="0" applyNumberFormat="1" applyFont="1" applyFill="1" applyBorder="1" applyAlignment="1">
      <alignment horizontal="center" vertical="center" wrapText="1"/>
    </xf>
    <xf numFmtId="3" fontId="18" fillId="0" borderId="24" xfId="0" applyNumberFormat="1" applyFont="1" applyBorder="1" applyAlignment="1">
      <alignment horizontal="center" vertical="center"/>
    </xf>
    <xf numFmtId="3" fontId="18" fillId="0" borderId="25" xfId="0" applyNumberFormat="1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3" fontId="15" fillId="0" borderId="27" xfId="0" applyNumberFormat="1" applyFont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8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theme/theme1.xml" Type="http://schemas.openxmlformats.org/officeDocument/2006/relationships/theme"/>
<Relationship Id="rId12" Target="styles.xml" Type="http://schemas.openxmlformats.org/officeDocument/2006/relationships/styles"/>
<Relationship Id="rId13" Target="sharedStrings.xml" Type="http://schemas.openxmlformats.org/officeDocument/2006/relationships/sharedStrings"/>
<Relationship Id="rId14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6963.7289267234182</c:v>
                </c:pt>
                <c:pt idx="1">
                  <c:v>7201.9061926222666</c:v>
                </c:pt>
                <c:pt idx="2">
                  <c:v>7742.4503421799363</c:v>
                </c:pt>
                <c:pt idx="3">
                  <c:v>8250.8996828576201</c:v>
                </c:pt>
                <c:pt idx="4">
                  <c:v>7849.7145718577867</c:v>
                </c:pt>
                <c:pt idx="5">
                  <c:v>6641.0916374561839</c:v>
                </c:pt>
                <c:pt idx="6">
                  <c:v>8655.463194792188</c:v>
                </c:pt>
                <c:pt idx="7">
                  <c:v>9593.8140544149555</c:v>
                </c:pt>
                <c:pt idx="8">
                  <c:v>9418.9818060423968</c:v>
                </c:pt>
                <c:pt idx="9">
                  <c:v>11745.855449841429</c:v>
                </c:pt>
                <c:pt idx="10">
                  <c:v>7750.0517442830915</c:v>
                </c:pt>
                <c:pt idx="11">
                  <c:v>6310.8529460857953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8408.1929325071178</c:v>
                </c:pt>
                <c:pt idx="1">
                  <c:v>7326.873220566069</c:v>
                </c:pt>
                <c:pt idx="2">
                  <c:v>6652.3195444649136</c:v>
                </c:pt>
                <c:pt idx="3">
                  <c:v>6931.1237648635069</c:v>
                </c:pt>
                <c:pt idx="4">
                  <c:v>6833.2456874895324</c:v>
                </c:pt>
                <c:pt idx="5">
                  <c:v>7459.9196114553679</c:v>
                </c:pt>
                <c:pt idx="6">
                  <c:v>6276.9083905543457</c:v>
                </c:pt>
                <c:pt idx="7">
                  <c:v>9819.1626193267457</c:v>
                </c:pt>
                <c:pt idx="8">
                  <c:v>7787.027298609948</c:v>
                </c:pt>
                <c:pt idx="9">
                  <c:v>8101.8472617651987</c:v>
                </c:pt>
                <c:pt idx="10">
                  <c:v>7764.1467090939541</c:v>
                </c:pt>
                <c:pt idx="11">
                  <c:v>7676.861497236644</c:v>
                </c:pt>
              </c:numCache>
            </c:numRef>
          </c:val>
        </c:ser>
        <c:marker val="1"/>
        <c:axId val="121341056"/>
        <c:axId val="121342592"/>
      </c:lineChart>
      <c:catAx>
        <c:axId val="121341056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1342592"/>
        <c:crossesAt val="0"/>
        <c:auto val="1"/>
        <c:lblAlgn val="ctr"/>
        <c:lblOffset val="100"/>
      </c:catAx>
      <c:valAx>
        <c:axId val="12134259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21341056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23"/>
          <c:y val="0.88924017611389206"/>
          <c:w val="0.52418879056047263"/>
          <c:h val="7.5527441092335404E-2"/>
        </c:manualLayout>
      </c:layout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075E-2"/>
          <c:w val="0.88015364782941952"/>
          <c:h val="0.7021347521364601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118.76385447907158</c:v>
                </c:pt>
                <c:pt idx="1">
                  <c:v>289.65184509062459</c:v>
                </c:pt>
                <c:pt idx="2">
                  <c:v>265.89907419481028</c:v>
                </c:pt>
                <c:pt idx="3">
                  <c:v>213.11513887077845</c:v>
                </c:pt>
                <c:pt idx="4">
                  <c:v>296.24983700612859</c:v>
                </c:pt>
                <c:pt idx="5">
                  <c:v>244.12570087364713</c:v>
                </c:pt>
                <c:pt idx="6">
                  <c:v>205.85734776372408</c:v>
                </c:pt>
                <c:pt idx="7">
                  <c:v>332.53879254140043</c:v>
                </c:pt>
                <c:pt idx="8">
                  <c:v>70.598513495892547</c:v>
                </c:pt>
                <c:pt idx="9">
                  <c:v>174.8467857608554</c:v>
                </c:pt>
                <c:pt idx="10">
                  <c:v>81.155300560698919</c:v>
                </c:pt>
                <c:pt idx="11">
                  <c:v>186.72317120876255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111.31736526946108</c:v>
                </c:pt>
                <c:pt idx="1">
                  <c:v>119.88023952095809</c:v>
                </c:pt>
                <c:pt idx="2">
                  <c:v>103.01353163476776</c:v>
                </c:pt>
                <c:pt idx="3">
                  <c:v>120.53892215568862</c:v>
                </c:pt>
                <c:pt idx="4">
                  <c:v>121.51895647933682</c:v>
                </c:pt>
                <c:pt idx="5">
                  <c:v>99.312446665853955</c:v>
                </c:pt>
                <c:pt idx="6">
                  <c:v>103.63037912958673</c:v>
                </c:pt>
                <c:pt idx="7">
                  <c:v>107.33146409850055</c:v>
                </c:pt>
                <c:pt idx="8">
                  <c:v>33.926612215043278</c:v>
                </c:pt>
                <c:pt idx="9">
                  <c:v>69.086919419724495</c:v>
                </c:pt>
                <c:pt idx="10">
                  <c:v>127.6874314275265</c:v>
                </c:pt>
                <c:pt idx="11">
                  <c:v>113.49993904669024</c:v>
                </c:pt>
              </c:numCache>
            </c:numRef>
          </c:val>
        </c:ser>
        <c:marker val="1"/>
        <c:axId val="122199040"/>
        <c:axId val="120005376"/>
      </c:lineChart>
      <c:catAx>
        <c:axId val="122199040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0005376"/>
        <c:crossesAt val="0"/>
        <c:auto val="1"/>
        <c:lblAlgn val="ctr"/>
        <c:lblOffset val="100"/>
      </c:catAx>
      <c:valAx>
        <c:axId val="12000537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22199040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8083"/>
          <c:w val="0.52571251548946718"/>
          <c:h val="0.11075973149777101"/>
        </c:manualLayout>
      </c:layout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1828E-2"/>
          <c:w val="0.88015364782941952"/>
          <c:h val="0.7116901437616155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314.25742574257424</c:v>
                </c:pt>
                <c:pt idx="1">
                  <c:v>212.23762376237624</c:v>
                </c:pt>
                <c:pt idx="2">
                  <c:v>202.21782178217822</c:v>
                </c:pt>
                <c:pt idx="3">
                  <c:v>250.49504950495049</c:v>
                </c:pt>
                <c:pt idx="4">
                  <c:v>313.34653465346531</c:v>
                </c:pt>
                <c:pt idx="5">
                  <c:v>235.009900990099</c:v>
                </c:pt>
                <c:pt idx="6">
                  <c:v>333.38613861386136</c:v>
                </c:pt>
                <c:pt idx="7">
                  <c:v>254.13861386138612</c:v>
                </c:pt>
                <c:pt idx="8">
                  <c:v>326.0990099009901</c:v>
                </c:pt>
                <c:pt idx="9">
                  <c:v>296.95049504950492</c:v>
                </c:pt>
                <c:pt idx="10">
                  <c:v>300.59405940594058</c:v>
                </c:pt>
                <c:pt idx="11">
                  <c:v>191.28712871287129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274.07953931977687</c:v>
                </c:pt>
                <c:pt idx="1">
                  <c:v>396.09501529602306</c:v>
                </c:pt>
                <c:pt idx="2">
                  <c:v>230.37250314918123</c:v>
                </c:pt>
                <c:pt idx="3">
                  <c:v>249.49433147381683</c:v>
                </c:pt>
                <c:pt idx="4">
                  <c:v>225.81968688141086</c:v>
                </c:pt>
                <c:pt idx="5">
                  <c:v>281.36404534820946</c:v>
                </c:pt>
                <c:pt idx="6">
                  <c:v>0</c:v>
                </c:pt>
                <c:pt idx="7">
                  <c:v>308.68094295483178</c:v>
                </c:pt>
                <c:pt idx="8">
                  <c:v>321.42882850458881</c:v>
                </c:pt>
                <c:pt idx="9">
                  <c:v>312.32319596904807</c:v>
                </c:pt>
                <c:pt idx="10">
                  <c:v>256.77883750224942</c:v>
                </c:pt>
                <c:pt idx="11">
                  <c:v>155.706316357747</c:v>
                </c:pt>
              </c:numCache>
            </c:numRef>
          </c:val>
        </c:ser>
        <c:marker val="1"/>
        <c:axId val="120035200"/>
        <c:axId val="120036736"/>
      </c:lineChart>
      <c:catAx>
        <c:axId val="120035200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0036736"/>
        <c:crossesAt val="0"/>
        <c:auto val="1"/>
        <c:lblAlgn val="ctr"/>
        <c:lblOffset val="100"/>
      </c:catAx>
      <c:valAx>
        <c:axId val="12003673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20035200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1939451277199611"/>
          <c:h val="0.11075986063872152"/>
        </c:manualLayout>
      </c:layout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195</c:v>
                </c:pt>
                <c:pt idx="1">
                  <c:v>132</c:v>
                </c:pt>
                <c:pt idx="2">
                  <c:v>194</c:v>
                </c:pt>
                <c:pt idx="3">
                  <c:v>151</c:v>
                </c:pt>
                <c:pt idx="4">
                  <c:v>163</c:v>
                </c:pt>
                <c:pt idx="5">
                  <c:v>142</c:v>
                </c:pt>
                <c:pt idx="6">
                  <c:v>154</c:v>
                </c:pt>
                <c:pt idx="7">
                  <c:v>280</c:v>
                </c:pt>
                <c:pt idx="8">
                  <c:v>154</c:v>
                </c:pt>
                <c:pt idx="9">
                  <c:v>199</c:v>
                </c:pt>
                <c:pt idx="10">
                  <c:v>142</c:v>
                </c:pt>
                <c:pt idx="11">
                  <c:v>145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231</c:v>
                </c:pt>
                <c:pt idx="1">
                  <c:v>68</c:v>
                </c:pt>
                <c:pt idx="2">
                  <c:v>133</c:v>
                </c:pt>
                <c:pt idx="3">
                  <c:v>233</c:v>
                </c:pt>
                <c:pt idx="4">
                  <c:v>141</c:v>
                </c:pt>
                <c:pt idx="5">
                  <c:v>179</c:v>
                </c:pt>
                <c:pt idx="6">
                  <c:v>153</c:v>
                </c:pt>
                <c:pt idx="7">
                  <c:v>236</c:v>
                </c:pt>
                <c:pt idx="8">
                  <c:v>114</c:v>
                </c:pt>
                <c:pt idx="9">
                  <c:v>133</c:v>
                </c:pt>
                <c:pt idx="10">
                  <c:v>191</c:v>
                </c:pt>
                <c:pt idx="11">
                  <c:v>156</c:v>
                </c:pt>
              </c:numCache>
            </c:numRef>
          </c:val>
        </c:ser>
        <c:marker val="1"/>
        <c:axId val="122416128"/>
        <c:axId val="122229504"/>
      </c:lineChart>
      <c:catAx>
        <c:axId val="122416128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2229504"/>
        <c:crosses val="autoZero"/>
        <c:auto val="1"/>
        <c:lblAlgn val="ctr"/>
        <c:lblOffset val="100"/>
      </c:catAx>
      <c:valAx>
        <c:axId val="12222950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2416128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327"/>
          <c:y val="0.85056911988823958"/>
          <c:w val="0.36796145739235325"/>
          <c:h val="0.12152495554991154"/>
        </c:manualLayout>
      </c:layout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9</xdr:row>
      <xdr:rowOff>30480</xdr:rowOff>
    </xdr:from>
    <xdr:to>
      <xdr:col>16</xdr:col>
      <xdr:colOff>0</xdr:colOff>
      <xdr:row>29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9</xdr:row>
      <xdr:rowOff>7620</xdr:rowOff>
    </xdr:from>
    <xdr:to>
      <xdr:col>16</xdr:col>
      <xdr:colOff>297180</xdr:colOff>
      <xdr:row>28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16</xdr:col>
      <xdr:colOff>205740</xdr:colOff>
      <xdr:row>30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9</xdr:row>
      <xdr:rowOff>99060</xdr:rowOff>
    </xdr:from>
    <xdr:to>
      <xdr:col>16</xdr:col>
      <xdr:colOff>198120</xdr:colOff>
      <xdr:row>30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F7">
            <v>8408.1929325071178</v>
          </cell>
          <cell r="G7">
            <v>7326.873220566069</v>
          </cell>
          <cell r="H7">
            <v>6652.3195444649136</v>
          </cell>
          <cell r="I7">
            <v>6931.1237648635069</v>
          </cell>
          <cell r="J7">
            <v>6833.2456874895324</v>
          </cell>
          <cell r="K7">
            <v>7459.9196114553679</v>
          </cell>
          <cell r="L7">
            <v>6276.9083905543457</v>
          </cell>
          <cell r="M7">
            <v>9819.1626193267457</v>
          </cell>
          <cell r="N7">
            <v>7787.027298609948</v>
          </cell>
          <cell r="O7">
            <v>8101.8472617651987</v>
          </cell>
          <cell r="P7">
            <v>7764.1467090939541</v>
          </cell>
          <cell r="Q7">
            <v>7676.861497236644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F7">
            <v>6963.7289267234182</v>
          </cell>
          <cell r="G7">
            <v>7201.9061926222666</v>
          </cell>
          <cell r="H7">
            <v>7742.4503421799363</v>
          </cell>
          <cell r="I7">
            <v>8250.8996828576201</v>
          </cell>
          <cell r="J7">
            <v>7849.7145718577867</v>
          </cell>
          <cell r="K7">
            <v>6641.0916374561839</v>
          </cell>
          <cell r="L7">
            <v>8655.463194792188</v>
          </cell>
          <cell r="M7">
            <v>9593.8140544149555</v>
          </cell>
          <cell r="N7">
            <v>9418.9818060423968</v>
          </cell>
          <cell r="O7">
            <v>11745.855449841429</v>
          </cell>
          <cell r="P7">
            <v>7750.0517442830915</v>
          </cell>
          <cell r="Q7">
            <v>6310.8529460857953</v>
          </cell>
        </row>
      </sheetData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30">
          <cell r="C30">
            <v>111.31736526946108</v>
          </cell>
          <cell r="D30">
            <v>119.88023952095809</v>
          </cell>
          <cell r="E30">
            <v>103.01353163476776</v>
          </cell>
          <cell r="F30">
            <v>120.53892215568862</v>
          </cell>
          <cell r="G30">
            <v>121.51895647933682</v>
          </cell>
          <cell r="H30">
            <v>99.312446665853955</v>
          </cell>
          <cell r="I30">
            <v>103.63037912958673</v>
          </cell>
          <cell r="J30">
            <v>107.33146409850055</v>
          </cell>
          <cell r="K30">
            <v>33.926612215043278</v>
          </cell>
          <cell r="L30">
            <v>69.086919419724495</v>
          </cell>
          <cell r="M30">
            <v>127.6874314275265</v>
          </cell>
          <cell r="N30">
            <v>113.49993904669024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30">
          <cell r="C30">
            <v>118.76385447907158</v>
          </cell>
          <cell r="D30">
            <v>289.65184509062459</v>
          </cell>
          <cell r="E30">
            <v>265.89907419481028</v>
          </cell>
          <cell r="F30">
            <v>213.11513887077845</v>
          </cell>
          <cell r="G30">
            <v>296.24983700612859</v>
          </cell>
          <cell r="H30">
            <v>244.12570087364713</v>
          </cell>
          <cell r="I30">
            <v>205.85734776372408</v>
          </cell>
          <cell r="J30">
            <v>332.53879254140043</v>
          </cell>
          <cell r="K30">
            <v>70.598513495892547</v>
          </cell>
          <cell r="L30">
            <v>174.8467857608554</v>
          </cell>
          <cell r="M30">
            <v>81.155300560698919</v>
          </cell>
          <cell r="N30">
            <v>186.72317120876255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9">
          <cell r="C29">
            <v>274.07953931977687</v>
          </cell>
          <cell r="D29">
            <v>396.09501529602306</v>
          </cell>
          <cell r="E29">
            <v>230.37250314918123</v>
          </cell>
          <cell r="F29">
            <v>249.49433147381683</v>
          </cell>
          <cell r="G29">
            <v>225.81968688141086</v>
          </cell>
          <cell r="H29">
            <v>281.36404534820946</v>
          </cell>
          <cell r="I29">
            <v>0</v>
          </cell>
          <cell r="J29">
            <v>308.68094295483178</v>
          </cell>
          <cell r="K29">
            <v>321.42882850458881</v>
          </cell>
          <cell r="L29">
            <v>312.32319596904807</v>
          </cell>
          <cell r="M29">
            <v>256.77883750224942</v>
          </cell>
          <cell r="N29">
            <v>155.706316357747</v>
          </cell>
        </row>
      </sheetData>
      <sheetData sheetId="1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9">
          <cell r="C29">
            <v>314.25742574257424</v>
          </cell>
          <cell r="D29">
            <v>212.23762376237624</v>
          </cell>
          <cell r="E29">
            <v>202.21782178217822</v>
          </cell>
          <cell r="F29">
            <v>250.49504950495049</v>
          </cell>
          <cell r="G29">
            <v>313.34653465346531</v>
          </cell>
          <cell r="H29">
            <v>235.009900990099</v>
          </cell>
          <cell r="I29">
            <v>333.38613861386136</v>
          </cell>
          <cell r="J29">
            <v>254.13861386138612</v>
          </cell>
          <cell r="K29">
            <v>326.0990099009901</v>
          </cell>
          <cell r="L29">
            <v>296.95049504950492</v>
          </cell>
          <cell r="M29">
            <v>300.59405940594058</v>
          </cell>
          <cell r="N29">
            <v>191.28712871287129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S14" sqref="S14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75" t="s">
        <v>18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78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80" t="s">
        <v>17</v>
      </c>
      <c r="P5" s="73" t="s">
        <v>0</v>
      </c>
      <c r="Q5" s="73" t="s">
        <v>19</v>
      </c>
    </row>
    <row r="6" spans="1:17" s="5" customFormat="1" ht="17.100000000000001" customHeight="1" thickBot="1">
      <c r="A6" s="1"/>
      <c r="B6" s="79"/>
      <c r="C6" s="32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3" t="s">
        <v>13</v>
      </c>
      <c r="O6" s="81"/>
      <c r="P6" s="74"/>
      <c r="Q6" s="74"/>
    </row>
    <row r="7" spans="1:17" s="5" customFormat="1" ht="16.8" customHeight="1">
      <c r="A7" s="17">
        <v>2016</v>
      </c>
      <c r="B7" s="26">
        <v>253</v>
      </c>
      <c r="C7" s="15">
        <f>[1]RONDA!F7</f>
        <v>8408.1929325071178</v>
      </c>
      <c r="D7" s="16">
        <f>[1]RONDA!G7</f>
        <v>7326.873220566069</v>
      </c>
      <c r="E7" s="16">
        <f>[1]RONDA!H7</f>
        <v>6652.3195444649136</v>
      </c>
      <c r="F7" s="16">
        <f>[1]RONDA!I7</f>
        <v>6931.1237648635069</v>
      </c>
      <c r="G7" s="16">
        <f>[1]RONDA!J7</f>
        <v>6833.2456874895324</v>
      </c>
      <c r="H7" s="16">
        <f>[1]RONDA!K7</f>
        <v>7459.9196114553679</v>
      </c>
      <c r="I7" s="16">
        <f>[1]RONDA!L7</f>
        <v>6276.9083905543457</v>
      </c>
      <c r="J7" s="16">
        <f>[1]RONDA!M7</f>
        <v>9819.1626193267457</v>
      </c>
      <c r="K7" s="16">
        <f>[1]RONDA!N7</f>
        <v>7787.027298609948</v>
      </c>
      <c r="L7" s="16">
        <f>[1]RONDA!O7</f>
        <v>8101.8472617651987</v>
      </c>
      <c r="M7" s="16">
        <f>[1]RONDA!P7</f>
        <v>7764.1467090939541</v>
      </c>
      <c r="N7" s="15">
        <f>[1]RONDA!Q7</f>
        <v>7676.861497236644</v>
      </c>
      <c r="O7" s="46">
        <f>SUM(C7:N7)</f>
        <v>91037.628537933342</v>
      </c>
      <c r="P7" s="47">
        <f>O7/B7</f>
        <v>359.83252386534917</v>
      </c>
      <c r="Q7" s="48">
        <f>P7/1000</f>
        <v>0.3598325238653492</v>
      </c>
    </row>
    <row r="8" spans="1:17" s="6" customFormat="1" ht="16.8" customHeight="1" thickBot="1">
      <c r="A8" s="18">
        <v>2015</v>
      </c>
      <c r="B8" s="27">
        <v>253</v>
      </c>
      <c r="C8" s="30">
        <f>[2]RONDA!F7</f>
        <v>6963.7289267234182</v>
      </c>
      <c r="D8" s="19">
        <f>[2]RONDA!G7</f>
        <v>7201.9061926222666</v>
      </c>
      <c r="E8" s="19">
        <f>[2]RONDA!H7</f>
        <v>7742.4503421799363</v>
      </c>
      <c r="F8" s="19">
        <f>[2]RONDA!I7</f>
        <v>8250.8996828576201</v>
      </c>
      <c r="G8" s="19">
        <f>[2]RONDA!J7</f>
        <v>7849.7145718577867</v>
      </c>
      <c r="H8" s="19">
        <f>[2]RONDA!K7</f>
        <v>6641.0916374561839</v>
      </c>
      <c r="I8" s="19">
        <f>[2]RONDA!L7</f>
        <v>8655.463194792188</v>
      </c>
      <c r="J8" s="19">
        <f>[2]RONDA!M7</f>
        <v>9593.8140544149555</v>
      </c>
      <c r="K8" s="19">
        <f>[2]RONDA!N7</f>
        <v>9418.9818060423968</v>
      </c>
      <c r="L8" s="19">
        <f>[2]RONDA!O7</f>
        <v>11745.855449841429</v>
      </c>
      <c r="M8" s="19">
        <f>[2]RONDA!P7</f>
        <v>7750.0517442830915</v>
      </c>
      <c r="N8" s="30">
        <f>[2]RONDA!Q7</f>
        <v>6310.8529460857953</v>
      </c>
      <c r="O8" s="43">
        <f>SUM(C8:N8)</f>
        <v>98124.810549157075</v>
      </c>
      <c r="P8" s="44">
        <f>O8/B8</f>
        <v>387.84510098481059</v>
      </c>
      <c r="Q8" s="45">
        <f>P8/1000</f>
        <v>0.38784510098481056</v>
      </c>
    </row>
    <row r="22" spans="2:13" ht="15.75" customHeight="1"/>
    <row r="32" spans="2:13">
      <c r="B32" s="76" t="s">
        <v>14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</sheetData>
  <mergeCells count="7">
    <mergeCell ref="Q5:Q6"/>
    <mergeCell ref="C2:O2"/>
    <mergeCell ref="B32:M32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1"/>
  <sheetViews>
    <sheetView workbookViewId="0">
      <selection activeCell="A7" sqref="A7:XFD8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75" t="s">
        <v>20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7" ht="17.25" customHeight="1"/>
    <row r="4" spans="1:17" ht="17.25" customHeight="1" thickBot="1"/>
    <row r="5" spans="1:17" ht="16.5" customHeight="1">
      <c r="A5" s="5"/>
      <c r="B5" s="84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86" t="s">
        <v>17</v>
      </c>
      <c r="P5" s="82" t="s">
        <v>0</v>
      </c>
      <c r="Q5" s="82" t="s">
        <v>19</v>
      </c>
    </row>
    <row r="6" spans="1:17" ht="17.100000000000001" customHeight="1" thickBot="1">
      <c r="A6" s="5"/>
      <c r="B6" s="85"/>
      <c r="C6" s="29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1" t="s">
        <v>13</v>
      </c>
      <c r="O6" s="87"/>
      <c r="P6" s="83"/>
      <c r="Q6" s="83"/>
    </row>
    <row r="7" spans="1:17" s="13" customFormat="1" ht="16.8" customHeight="1">
      <c r="A7" s="17">
        <v>2016</v>
      </c>
      <c r="B7" s="26">
        <v>253</v>
      </c>
      <c r="C7" s="15">
        <f>'[3]Por Municipio - 2016'!C30</f>
        <v>111.31736526946108</v>
      </c>
      <c r="D7" s="16">
        <f>'[3]Por Municipio - 2016'!D30</f>
        <v>119.88023952095809</v>
      </c>
      <c r="E7" s="16">
        <f>'[3]Por Municipio - 2016'!E30</f>
        <v>103.01353163476776</v>
      </c>
      <c r="F7" s="16">
        <f>'[3]Por Municipio - 2016'!F30</f>
        <v>120.53892215568862</v>
      </c>
      <c r="G7" s="16">
        <f>'[3]Por Municipio - 2016'!G30</f>
        <v>121.51895647933682</v>
      </c>
      <c r="H7" s="16">
        <f>'[3]Por Municipio - 2016'!H30</f>
        <v>99.312446665853955</v>
      </c>
      <c r="I7" s="16">
        <f>'[3]Por Municipio - 2016'!I30</f>
        <v>103.63037912958673</v>
      </c>
      <c r="J7" s="16">
        <f>'[3]Por Municipio - 2016'!J30</f>
        <v>107.33146409850055</v>
      </c>
      <c r="K7" s="16">
        <f>'[3]Por Municipio - 2016'!K30</f>
        <v>33.926612215043278</v>
      </c>
      <c r="L7" s="16">
        <f>'[3]Por Municipio - 2016'!L30</f>
        <v>69.086919419724495</v>
      </c>
      <c r="M7" s="16">
        <f>'[3]Por Municipio - 2016'!M30</f>
        <v>127.6874314275265</v>
      </c>
      <c r="N7" s="15">
        <f>'[3]Por Municipio - 2016'!N30</f>
        <v>113.49993904669024</v>
      </c>
      <c r="O7" s="46">
        <f>SUM(C7:N7)</f>
        <v>1230.7442070631382</v>
      </c>
      <c r="P7" s="49">
        <f>O7/B7</f>
        <v>4.8646016089452102</v>
      </c>
      <c r="Q7" s="50">
        <f>P7/1000</f>
        <v>4.8646016089452099E-3</v>
      </c>
    </row>
    <row r="8" spans="1:17" s="7" customFormat="1" ht="16.8" customHeight="1" thickBot="1">
      <c r="A8" s="18">
        <v>2015</v>
      </c>
      <c r="B8" s="27">
        <v>253</v>
      </c>
      <c r="C8" s="30">
        <f>'[4]Por Municipio - 2015'!C30</f>
        <v>118.76385447907158</v>
      </c>
      <c r="D8" s="19">
        <f>'[4]Por Municipio - 2015'!D30</f>
        <v>289.65184509062459</v>
      </c>
      <c r="E8" s="19">
        <f>'[4]Por Municipio - 2015'!E30</f>
        <v>265.89907419481028</v>
      </c>
      <c r="F8" s="19">
        <f>'[4]Por Municipio - 2015'!F30</f>
        <v>213.11513887077845</v>
      </c>
      <c r="G8" s="19">
        <f>'[4]Por Municipio - 2015'!G30</f>
        <v>296.24983700612859</v>
      </c>
      <c r="H8" s="19">
        <f>'[4]Por Municipio - 2015'!H30</f>
        <v>244.12570087364713</v>
      </c>
      <c r="I8" s="19">
        <f>'[4]Por Municipio - 2015'!I30</f>
        <v>205.85734776372408</v>
      </c>
      <c r="J8" s="19">
        <f>'[4]Por Municipio - 2015'!J30</f>
        <v>332.53879254140043</v>
      </c>
      <c r="K8" s="19">
        <f>'[4]Por Municipio - 2015'!K30</f>
        <v>70.598513495892547</v>
      </c>
      <c r="L8" s="19">
        <f>'[4]Por Municipio - 2015'!L30</f>
        <v>174.8467857608554</v>
      </c>
      <c r="M8" s="19">
        <f>'[4]Por Municipio - 2015'!M30</f>
        <v>81.155300560698919</v>
      </c>
      <c r="N8" s="30">
        <f>'[4]Por Municipio - 2015'!N30</f>
        <v>186.72317120876255</v>
      </c>
      <c r="O8" s="43">
        <f>SUM(C8:N8)</f>
        <v>2479.5253618463948</v>
      </c>
      <c r="P8" s="51">
        <f>O8/B8</f>
        <v>9.8004955013691504</v>
      </c>
      <c r="Q8" s="52">
        <f>P8/1000</f>
        <v>9.8004955013691504E-3</v>
      </c>
    </row>
    <row r="31" spans="2:14">
      <c r="B31" s="76" t="s">
        <v>15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</row>
  </sheetData>
  <mergeCells count="7">
    <mergeCell ref="Q5:Q6"/>
    <mergeCell ref="B31:N31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A7" sqref="A7:XFD8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75" t="s">
        <v>21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7" ht="15" thickBot="1"/>
    <row r="5" spans="1:17" ht="16.5" customHeight="1">
      <c r="A5" s="5"/>
      <c r="B5" s="90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92" t="s">
        <v>17</v>
      </c>
      <c r="P5" s="88" t="s">
        <v>0</v>
      </c>
      <c r="Q5" s="88" t="s">
        <v>19</v>
      </c>
    </row>
    <row r="6" spans="1:17" ht="17.100000000000001" customHeight="1" thickBot="1">
      <c r="A6" s="5"/>
      <c r="B6" s="91"/>
      <c r="C6" s="24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8" t="s">
        <v>13</v>
      </c>
      <c r="O6" s="93"/>
      <c r="P6" s="89"/>
      <c r="Q6" s="89"/>
    </row>
    <row r="7" spans="1:17" s="13" customFormat="1" ht="16.8" customHeight="1">
      <c r="A7" s="17">
        <v>2016</v>
      </c>
      <c r="B7" s="26">
        <v>253</v>
      </c>
      <c r="C7" s="25">
        <f>'[5]VIDRIO POR MUNICIPIOS'!C29</f>
        <v>274.07953931977687</v>
      </c>
      <c r="D7" s="16">
        <f>'[5]VIDRIO POR MUNICIPIOS'!D29</f>
        <v>396.09501529602306</v>
      </c>
      <c r="E7" s="16">
        <f>'[5]VIDRIO POR MUNICIPIOS'!E29</f>
        <v>230.37250314918123</v>
      </c>
      <c r="F7" s="16">
        <f>'[5]VIDRIO POR MUNICIPIOS'!F29</f>
        <v>249.49433147381683</v>
      </c>
      <c r="G7" s="16">
        <f>'[5]VIDRIO POR MUNICIPIOS'!G29</f>
        <v>225.81968688141086</v>
      </c>
      <c r="H7" s="16">
        <f>'[5]VIDRIO POR MUNICIPIOS'!H29</f>
        <v>281.36404534820946</v>
      </c>
      <c r="I7" s="16">
        <f>'[5]VIDRIO POR MUNICIPIOS'!I29</f>
        <v>0</v>
      </c>
      <c r="J7" s="16">
        <f>'[5]VIDRIO POR MUNICIPIOS'!J29</f>
        <v>308.68094295483178</v>
      </c>
      <c r="K7" s="16">
        <f>'[5]VIDRIO POR MUNICIPIOS'!K29</f>
        <v>321.42882850458881</v>
      </c>
      <c r="L7" s="16">
        <f>'[5]VIDRIO POR MUNICIPIOS'!L29</f>
        <v>312.32319596904807</v>
      </c>
      <c r="M7" s="16">
        <f>'[5]VIDRIO POR MUNICIPIOS'!M29</f>
        <v>256.77883750224942</v>
      </c>
      <c r="N7" s="70">
        <f>'[5]VIDRIO POR MUNICIPIOS'!N29</f>
        <v>155.706316357747</v>
      </c>
      <c r="O7" s="68">
        <f>SUM(C7:N7)</f>
        <v>3012.1432427568834</v>
      </c>
      <c r="P7" s="53">
        <f>O7/B7</f>
        <v>11.905704516825626</v>
      </c>
      <c r="Q7" s="54">
        <f>P7/1000</f>
        <v>1.1905704516825625E-2</v>
      </c>
    </row>
    <row r="8" spans="1:17" s="4" customFormat="1" ht="16.8" customHeight="1" thickBot="1">
      <c r="A8" s="18">
        <v>2015</v>
      </c>
      <c r="B8" s="27">
        <v>253</v>
      </c>
      <c r="C8" s="23">
        <f>'[6]VIDRIO POR MUNICIPIOS'!C29</f>
        <v>314.25742574257424</v>
      </c>
      <c r="D8" s="71">
        <f>'[6]VIDRIO POR MUNICIPIOS'!D29</f>
        <v>212.23762376237624</v>
      </c>
      <c r="E8" s="71">
        <f>'[6]VIDRIO POR MUNICIPIOS'!E29</f>
        <v>202.21782178217822</v>
      </c>
      <c r="F8" s="71">
        <f>'[6]VIDRIO POR MUNICIPIOS'!F29</f>
        <v>250.49504950495049</v>
      </c>
      <c r="G8" s="71">
        <f>'[6]VIDRIO POR MUNICIPIOS'!G29</f>
        <v>313.34653465346531</v>
      </c>
      <c r="H8" s="71">
        <f>'[6]VIDRIO POR MUNICIPIOS'!H29</f>
        <v>235.009900990099</v>
      </c>
      <c r="I8" s="71">
        <f>'[6]VIDRIO POR MUNICIPIOS'!I29</f>
        <v>333.38613861386136</v>
      </c>
      <c r="J8" s="71">
        <f>'[6]VIDRIO POR MUNICIPIOS'!J29</f>
        <v>254.13861386138612</v>
      </c>
      <c r="K8" s="71">
        <f>'[6]VIDRIO POR MUNICIPIOS'!K29</f>
        <v>326.0990099009901</v>
      </c>
      <c r="L8" s="71">
        <f>'[6]VIDRIO POR MUNICIPIOS'!L29</f>
        <v>296.95049504950492</v>
      </c>
      <c r="M8" s="71">
        <f>'[6]VIDRIO POR MUNICIPIOS'!M29</f>
        <v>300.59405940594058</v>
      </c>
      <c r="N8" s="72">
        <f>'[6]VIDRIO POR MUNICIPIOS'!N29</f>
        <v>191.28712871287129</v>
      </c>
      <c r="O8" s="69">
        <f>SUM(C8:N8)</f>
        <v>3230.0198019801978</v>
      </c>
      <c r="P8" s="55">
        <f>O8/B8</f>
        <v>12.766876687668766</v>
      </c>
      <c r="Q8" s="56">
        <f>P8/1000</f>
        <v>1.2766876687668766E-2</v>
      </c>
    </row>
    <row r="33" spans="2:13">
      <c r="B33" s="76" t="s">
        <v>15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21"/>
    </row>
  </sheetData>
  <mergeCells count="7">
    <mergeCell ref="Q5:Q6"/>
    <mergeCell ref="B33:L33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2"/>
  <sheetViews>
    <sheetView tabSelected="1" workbookViewId="0">
      <selection activeCell="T20" sqref="T20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75" t="s">
        <v>22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7" ht="15" thickBot="1"/>
    <row r="5" spans="1:17" ht="16.5" customHeight="1">
      <c r="B5" s="100" t="s">
        <v>1</v>
      </c>
      <c r="C5" s="102" t="s">
        <v>16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96" t="s">
        <v>17</v>
      </c>
      <c r="P5" s="98" t="s">
        <v>0</v>
      </c>
      <c r="Q5" s="94" t="s">
        <v>19</v>
      </c>
    </row>
    <row r="6" spans="1:17" ht="17.100000000000001" customHeight="1" thickBot="1">
      <c r="B6" s="101"/>
      <c r="C6" s="38" t="s">
        <v>2</v>
      </c>
      <c r="D6" s="39" t="s">
        <v>3</v>
      </c>
      <c r="E6" s="40" t="s">
        <v>4</v>
      </c>
      <c r="F6" s="40" t="s">
        <v>5</v>
      </c>
      <c r="G6" s="40" t="s">
        <v>6</v>
      </c>
      <c r="H6" s="40" t="s">
        <v>7</v>
      </c>
      <c r="I6" s="40" t="s">
        <v>8</v>
      </c>
      <c r="J6" s="40" t="s">
        <v>9</v>
      </c>
      <c r="K6" s="40" t="s">
        <v>10</v>
      </c>
      <c r="L6" s="40" t="s">
        <v>11</v>
      </c>
      <c r="M6" s="40" t="s">
        <v>12</v>
      </c>
      <c r="N6" s="39" t="s">
        <v>13</v>
      </c>
      <c r="O6" s="97"/>
      <c r="P6" s="99"/>
      <c r="Q6" s="95"/>
    </row>
    <row r="7" spans="1:17" ht="16.8" customHeight="1">
      <c r="A7" s="36">
        <v>2016</v>
      </c>
      <c r="B7" s="34">
        <v>253</v>
      </c>
      <c r="C7" s="57">
        <v>231</v>
      </c>
      <c r="D7" s="58">
        <v>68</v>
      </c>
      <c r="E7" s="59">
        <v>133</v>
      </c>
      <c r="F7" s="59">
        <v>233</v>
      </c>
      <c r="G7" s="59">
        <v>141</v>
      </c>
      <c r="H7" s="59">
        <v>179</v>
      </c>
      <c r="I7" s="59">
        <v>153</v>
      </c>
      <c r="J7" s="59">
        <v>236</v>
      </c>
      <c r="K7" s="59">
        <v>114</v>
      </c>
      <c r="L7" s="59">
        <v>133</v>
      </c>
      <c r="M7" s="59">
        <v>191</v>
      </c>
      <c r="N7" s="58">
        <v>156</v>
      </c>
      <c r="O7" s="66">
        <f>SUM(C7:N7)</f>
        <v>1968</v>
      </c>
      <c r="P7" s="67">
        <f>O7/B7</f>
        <v>7.7786561264822138</v>
      </c>
      <c r="Q7" s="60">
        <f>P7/1000</f>
        <v>7.7786561264822137E-3</v>
      </c>
    </row>
    <row r="8" spans="1:17" s="4" customFormat="1" ht="16.8" customHeight="1" thickBot="1">
      <c r="A8" s="37">
        <v>2015</v>
      </c>
      <c r="B8" s="35">
        <v>253</v>
      </c>
      <c r="C8" s="61">
        <v>195</v>
      </c>
      <c r="D8" s="62">
        <v>132</v>
      </c>
      <c r="E8" s="63">
        <v>194</v>
      </c>
      <c r="F8" s="63">
        <v>151</v>
      </c>
      <c r="G8" s="63">
        <v>163</v>
      </c>
      <c r="H8" s="63">
        <v>142</v>
      </c>
      <c r="I8" s="63">
        <v>154</v>
      </c>
      <c r="J8" s="63">
        <v>280</v>
      </c>
      <c r="K8" s="63">
        <v>154</v>
      </c>
      <c r="L8" s="63">
        <v>199</v>
      </c>
      <c r="M8" s="63">
        <v>142</v>
      </c>
      <c r="N8" s="64">
        <v>145</v>
      </c>
      <c r="O8" s="41">
        <f>SUM(C8:N8)</f>
        <v>2051</v>
      </c>
      <c r="P8" s="65">
        <f>O8/B8</f>
        <v>8.1067193675889335</v>
      </c>
      <c r="Q8" s="42">
        <f>P8/1000</f>
        <v>8.1067193675889333E-3</v>
      </c>
    </row>
    <row r="11" spans="1:17">
      <c r="H11" s="11"/>
    </row>
    <row r="32" spans="2:10">
      <c r="B32" s="76" t="s">
        <v>15</v>
      </c>
      <c r="C32" s="76"/>
      <c r="D32" s="76"/>
      <c r="E32" s="76"/>
      <c r="F32" s="76"/>
      <c r="G32" s="76"/>
      <c r="H32" s="76"/>
      <c r="I32" s="76"/>
      <c r="J32" s="76"/>
    </row>
  </sheetData>
  <mergeCells count="7">
    <mergeCell ref="Q5:Q6"/>
    <mergeCell ref="B32:J32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7:O8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