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N8" i="2"/>
  <c r="D7" i="3"/>
  <c r="E7"/>
  <c r="F7"/>
  <c r="G7"/>
  <c r="H7"/>
  <c r="I7"/>
  <c r="J7"/>
  <c r="K7"/>
  <c r="L7"/>
  <c r="M7"/>
  <c r="N7"/>
  <c r="C7"/>
  <c r="D7" i="2"/>
  <c r="E7"/>
  <c r="F7"/>
  <c r="G7"/>
  <c r="H7"/>
  <c r="I7"/>
  <c r="J7"/>
  <c r="K7"/>
  <c r="L7"/>
  <c r="M7"/>
  <c r="N7"/>
  <c r="C7"/>
  <c r="D8"/>
  <c r="F8"/>
  <c r="G8"/>
  <c r="H8"/>
  <c r="I8"/>
  <c r="J8"/>
  <c r="K8"/>
  <c r="L8"/>
  <c r="M8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8"/>
  <c r="P8" s="1"/>
  <c r="Q8" s="1"/>
  <c r="O7" i="3"/>
  <c r="P7" s="1"/>
  <c r="O7" i="2"/>
  <c r="P7" s="1"/>
  <c r="Q7" s="1"/>
  <c r="O8" i="4"/>
  <c r="P8" s="1"/>
  <c r="Q8" s="1"/>
  <c r="O7"/>
  <c r="P7" s="1"/>
  <c r="Q7" s="1"/>
  <c r="O7" i="1" l="1"/>
  <c r="P7" s="1"/>
  <c r="Q7" s="1"/>
  <c r="Q7" i="3"/>
  <c r="C8" i="2" l="1"/>
  <c r="O8" i="3"/>
  <c r="P8" s="1"/>
  <c r="Q8" s="1"/>
  <c r="E8" i="2" l="1"/>
  <c r="O8" s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<sst xmlns="http://schemas.openxmlformats.org/spreadsheetml/2006/main" count="76" uniqueCount="23">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</sst>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86433.077879870005</c:v>
                </c:pt>
                <c:pt idx="1">
                  <c:v>78633.679733579425</c:v>
                </c:pt>
                <c:pt idx="2">
                  <c:v>87633.537294868191</c:v>
                </c:pt>
                <c:pt idx="3">
                  <c:v>92487.65798659873</c:v>
                </c:pt>
                <c:pt idx="4">
                  <c:v>91856.160975805484</c:v>
                </c:pt>
                <c:pt idx="5">
                  <c:v>95513.922882478029</c:v>
                </c:pt>
                <c:pt idx="6">
                  <c:v>96990.149660955751</c:v>
                </c:pt>
                <c:pt idx="7">
                  <c:v>98579.14376278939</c:v>
                </c:pt>
                <c:pt idx="8">
                  <c:v>96512.426272920595</c:v>
                </c:pt>
                <c:pt idx="9">
                  <c:v>93076.098383019707</c:v>
                </c:pt>
                <c:pt idx="10">
                  <c:v>87379.298238574804</c:v>
                </c:pt>
                <c:pt idx="11">
                  <c:v>84087.517554066522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90514.539113508246</c:v>
                </c:pt>
                <c:pt idx="1">
                  <c:v>75433.906484447871</c:v>
                </c:pt>
                <c:pt idx="2">
                  <c:v>89159.782635143361</c:v>
                </c:pt>
                <c:pt idx="3">
                  <c:v>89182.327750517055</c:v>
                </c:pt>
                <c:pt idx="4">
                  <c:v>95962.258810170722</c:v>
                </c:pt>
                <c:pt idx="5">
                  <c:v>97333.411736080132</c:v>
                </c:pt>
                <c:pt idx="6">
                  <c:v>94783.764142909276</c:v>
                </c:pt>
                <c:pt idx="7">
                  <c:v>104068.25256498641</c:v>
                </c:pt>
                <c:pt idx="8">
                  <c:v>94259.077821485058</c:v>
                </c:pt>
                <c:pt idx="9">
                  <c:v>83359.539316273978</c:v>
                </c:pt>
                <c:pt idx="10">
                  <c:v>86680.844722008187</c:v>
                </c:pt>
                <c:pt idx="11">
                  <c:v>91039.225434932479</c:v>
                </c:pt>
              </c:numCache>
            </c:numRef>
          </c:val>
        </c:ser>
        <c:marker val="1"/>
        <c:axId val="118051968"/>
        <c:axId val="118053504"/>
      </c:lineChart>
      <c:catAx>
        <c:axId val="11805196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8053504"/>
        <c:crossesAt val="0"/>
        <c:auto val="1"/>
        <c:lblAlgn val="ctr"/>
        <c:lblOffset val="100"/>
      </c:catAx>
      <c:valAx>
        <c:axId val="1180535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805196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5"/>
          <c:w val="0.52418879056047263"/>
          <c:h val="7.5527441092335404E-2"/>
        </c:manualLayout>
      </c:layout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653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1307.6987691180759</c:v>
                </c:pt>
                <c:pt idx="1">
                  <c:v>545.15388309372315</c:v>
                </c:pt>
                <c:pt idx="2">
                  <c:v>1892.1610216691643</c:v>
                </c:pt>
                <c:pt idx="3">
                  <c:v>1605.0854926146919</c:v>
                </c:pt>
                <c:pt idx="4">
                  <c:v>1170.9228497089377</c:v>
                </c:pt>
                <c:pt idx="5">
                  <c:v>1338.7652157881885</c:v>
                </c:pt>
                <c:pt idx="6">
                  <c:v>6206.3644544014478</c:v>
                </c:pt>
                <c:pt idx="7">
                  <c:v>1293.3327452623935</c:v>
                </c:pt>
                <c:pt idx="8">
                  <c:v>1958.4036879109162</c:v>
                </c:pt>
                <c:pt idx="9">
                  <c:v>949.19910321279963</c:v>
                </c:pt>
                <c:pt idx="10">
                  <c:v>5281.5137274423114</c:v>
                </c:pt>
                <c:pt idx="11">
                  <c:v>1478.9718065873178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765.86617191247103</c:v>
                </c:pt>
                <c:pt idx="1">
                  <c:v>1166.1926966492922</c:v>
                </c:pt>
                <c:pt idx="2">
                  <c:v>1726.5121128488195</c:v>
                </c:pt>
                <c:pt idx="3">
                  <c:v>1314.2569763876111</c:v>
                </c:pt>
                <c:pt idx="4">
                  <c:v>1081.7822753756518</c:v>
                </c:pt>
                <c:pt idx="5">
                  <c:v>1459.9411223551058</c:v>
                </c:pt>
                <c:pt idx="6">
                  <c:v>1391.7485433915974</c:v>
                </c:pt>
                <c:pt idx="7">
                  <c:v>926.79914136767866</c:v>
                </c:pt>
                <c:pt idx="8">
                  <c:v>1785.4057037718492</c:v>
                </c:pt>
                <c:pt idx="9">
                  <c:v>954.69610548911385</c:v>
                </c:pt>
                <c:pt idx="10">
                  <c:v>1149.9748543391597</c:v>
                </c:pt>
                <c:pt idx="11">
                  <c:v>725.32106715731368</c:v>
                </c:pt>
              </c:numCache>
            </c:numRef>
          </c:val>
        </c:ser>
        <c:marker val="1"/>
        <c:axId val="118971392"/>
        <c:axId val="119001856"/>
      </c:lineChart>
      <c:catAx>
        <c:axId val="11897139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9001856"/>
        <c:crossesAt val="0"/>
        <c:auto val="1"/>
        <c:lblAlgn val="ctr"/>
        <c:lblOffset val="100"/>
      </c:catAx>
      <c:valAx>
        <c:axId val="119001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897139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972"/>
          <c:w val="0.52571251548946718"/>
          <c:h val="0.11075973149777101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38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1956.6891393658484</c:v>
                </c:pt>
                <c:pt idx="1">
                  <c:v>1945.9233119140417</c:v>
                </c:pt>
                <c:pt idx="2">
                  <c:v>1178.8581059728219</c:v>
                </c:pt>
                <c:pt idx="3">
                  <c:v>2196.2288001685451</c:v>
                </c:pt>
                <c:pt idx="4">
                  <c:v>2228.5262825239647</c:v>
                </c:pt>
                <c:pt idx="5">
                  <c:v>2153.1654903613185</c:v>
                </c:pt>
                <c:pt idx="6">
                  <c:v>839.73454124091427</c:v>
                </c:pt>
                <c:pt idx="7">
                  <c:v>1003.9134098809649</c:v>
                </c:pt>
                <c:pt idx="8">
                  <c:v>1038.9023490993363</c:v>
                </c:pt>
                <c:pt idx="9">
                  <c:v>1143.8691667544506</c:v>
                </c:pt>
                <c:pt idx="10">
                  <c:v>820.89434320025271</c:v>
                </c:pt>
                <c:pt idx="11">
                  <c:v>403.71852944274724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1157.6290732120185</c:v>
                </c:pt>
                <c:pt idx="1">
                  <c:v>1005.2391028353787</c:v>
                </c:pt>
                <c:pt idx="2">
                  <c:v>1104.1589081675836</c:v>
                </c:pt>
                <c:pt idx="3">
                  <c:v>1154.9555649597967</c:v>
                </c:pt>
                <c:pt idx="4">
                  <c:v>967.80998730427416</c:v>
                </c:pt>
                <c:pt idx="5">
                  <c:v>1152.2820567075751</c:v>
                </c:pt>
                <c:pt idx="6">
                  <c:v>981.17752856538289</c:v>
                </c:pt>
                <c:pt idx="7">
                  <c:v>1117.5264494286923</c:v>
                </c:pt>
                <c:pt idx="8">
                  <c:v>1965.0285653829876</c:v>
                </c:pt>
                <c:pt idx="9">
                  <c:v>2021.1722386796444</c:v>
                </c:pt>
                <c:pt idx="10">
                  <c:v>1021.2801523487092</c:v>
                </c:pt>
                <c:pt idx="11">
                  <c:v>2355.3607702073632</c:v>
                </c:pt>
              </c:numCache>
            </c:numRef>
          </c:val>
        </c:ser>
        <c:marker val="1"/>
        <c:axId val="119297152"/>
        <c:axId val="119298688"/>
      </c:lineChart>
      <c:catAx>
        <c:axId val="11929715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9298688"/>
        <c:crossesAt val="0"/>
        <c:auto val="1"/>
        <c:lblAlgn val="ctr"/>
        <c:lblOffset val="100"/>
      </c:catAx>
      <c:valAx>
        <c:axId val="1192986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1929715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61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3080</c:v>
                </c:pt>
                <c:pt idx="1">
                  <c:v>1935</c:v>
                </c:pt>
                <c:pt idx="2">
                  <c:v>2038</c:v>
                </c:pt>
                <c:pt idx="3">
                  <c:v>2752</c:v>
                </c:pt>
                <c:pt idx="4">
                  <c:v>2634</c:v>
                </c:pt>
                <c:pt idx="5">
                  <c:v>1975</c:v>
                </c:pt>
                <c:pt idx="6">
                  <c:v>2327</c:v>
                </c:pt>
                <c:pt idx="7">
                  <c:v>3190</c:v>
                </c:pt>
                <c:pt idx="8">
                  <c:v>3519</c:v>
                </c:pt>
                <c:pt idx="9">
                  <c:v>1918</c:v>
                </c:pt>
                <c:pt idx="10">
                  <c:v>2429</c:v>
                </c:pt>
                <c:pt idx="11">
                  <c:v>2043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2140</c:v>
                </c:pt>
                <c:pt idx="1">
                  <c:v>2707</c:v>
                </c:pt>
                <c:pt idx="2">
                  <c:v>2083</c:v>
                </c:pt>
                <c:pt idx="3">
                  <c:v>2293</c:v>
                </c:pt>
                <c:pt idx="4">
                  <c:v>2378</c:v>
                </c:pt>
                <c:pt idx="5">
                  <c:v>1669</c:v>
                </c:pt>
                <c:pt idx="6">
                  <c:v>2299</c:v>
                </c:pt>
                <c:pt idx="7">
                  <c:v>3252</c:v>
                </c:pt>
                <c:pt idx="8">
                  <c:v>3059</c:v>
                </c:pt>
                <c:pt idx="9">
                  <c:v>2452</c:v>
                </c:pt>
                <c:pt idx="10">
                  <c:v>3508</c:v>
                </c:pt>
                <c:pt idx="11">
                  <c:v>2696</c:v>
                </c:pt>
              </c:numCache>
            </c:numRef>
          </c:val>
        </c:ser>
        <c:marker val="1"/>
        <c:axId val="119050240"/>
        <c:axId val="119051776"/>
      </c:lineChart>
      <c:catAx>
        <c:axId val="11905024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9051776"/>
        <c:crosses val="autoZero"/>
        <c:auto val="1"/>
        <c:lblAlgn val="ctr"/>
        <c:lblOffset val="100"/>
      </c:catAx>
      <c:valAx>
        <c:axId val="1190517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905024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283"/>
          <c:y val="0.85056911988823958"/>
          <c:w val="0.36796145739235292"/>
          <c:h val="0.12152495554991144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2">
          <cell r="F32">
            <v>86433.077879870005</v>
          </cell>
          <cell r="G32">
            <v>78633.679733579425</v>
          </cell>
          <cell r="H32">
            <v>87633.537294868191</v>
          </cell>
          <cell r="I32">
            <v>92487.65798659873</v>
          </cell>
          <cell r="J32">
            <v>91856.160975805484</v>
          </cell>
          <cell r="K32">
            <v>95513.922882478029</v>
          </cell>
          <cell r="L32">
            <v>96990.149660955751</v>
          </cell>
          <cell r="M32">
            <v>98579.14376278939</v>
          </cell>
          <cell r="N32">
            <v>96512.426272920595</v>
          </cell>
          <cell r="O32">
            <v>93076.098383019707</v>
          </cell>
          <cell r="P32">
            <v>87379.298238574804</v>
          </cell>
          <cell r="Q32">
            <v>84087.517554066522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2">
          <cell r="F32">
            <v>90514.539113508246</v>
          </cell>
          <cell r="G32">
            <v>75433.906484447871</v>
          </cell>
          <cell r="H32">
            <v>89159.782635143361</v>
          </cell>
          <cell r="I32">
            <v>89182.327750517055</v>
          </cell>
          <cell r="J32">
            <v>95962.258810170722</v>
          </cell>
          <cell r="K32">
            <v>97333.411736080132</v>
          </cell>
          <cell r="L32">
            <v>94783.764142909276</v>
          </cell>
          <cell r="M32">
            <v>104068.25256498641</v>
          </cell>
          <cell r="N32">
            <v>94259.077821485058</v>
          </cell>
          <cell r="O32">
            <v>83359.539316273978</v>
          </cell>
          <cell r="P32">
            <v>86680.844722008187</v>
          </cell>
          <cell r="Q32">
            <v>91039.225434932479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5">
          <cell r="C25">
            <v>1157.6290732120185</v>
          </cell>
          <cell r="D25">
            <v>1005.2391028353787</v>
          </cell>
          <cell r="E25">
            <v>1104.1589081675836</v>
          </cell>
          <cell r="F25">
            <v>1154.9555649597967</v>
          </cell>
          <cell r="G25">
            <v>967.80998730427416</v>
          </cell>
          <cell r="H25">
            <v>1152.2820567075751</v>
          </cell>
          <cell r="I25">
            <v>981.17752856538289</v>
          </cell>
          <cell r="J25">
            <v>1117.5264494286923</v>
          </cell>
          <cell r="K25">
            <v>1965.0285653829876</v>
          </cell>
          <cell r="L25">
            <v>2021.1722386796444</v>
          </cell>
          <cell r="M25">
            <v>1021.2801523487092</v>
          </cell>
          <cell r="N25">
            <v>2355.3607702073632</v>
          </cell>
        </row>
      </sheetData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5">
          <cell r="C25">
            <v>1956.6891393658484</v>
          </cell>
          <cell r="D25">
            <v>1945.9233119140417</v>
          </cell>
          <cell r="E25">
            <v>1178.8581059728219</v>
          </cell>
          <cell r="F25">
            <v>2196.2288001685451</v>
          </cell>
          <cell r="G25">
            <v>2228.5262825239647</v>
          </cell>
          <cell r="H25">
            <v>2153.1654903613185</v>
          </cell>
          <cell r="I25">
            <v>839.73454124091427</v>
          </cell>
          <cell r="J25">
            <v>1003.9134098809649</v>
          </cell>
          <cell r="K25">
            <v>1038.9023490993363</v>
          </cell>
          <cell r="L25">
            <v>1143.8691667544506</v>
          </cell>
          <cell r="M25">
            <v>820.89434320025271</v>
          </cell>
          <cell r="N25">
            <v>403.71852944274724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6">
          <cell r="C26">
            <v>1307.6987691180759</v>
          </cell>
          <cell r="D26">
            <v>545.15388309372315</v>
          </cell>
          <cell r="E26">
            <v>1892.1610216691643</v>
          </cell>
          <cell r="F26">
            <v>1605.0854926146919</v>
          </cell>
          <cell r="G26">
            <v>1170.9228497089377</v>
          </cell>
          <cell r="H26">
            <v>1338.7652157881885</v>
          </cell>
          <cell r="I26">
            <v>6206.3644544014478</v>
          </cell>
          <cell r="J26">
            <v>1293.3327452623935</v>
          </cell>
          <cell r="K26">
            <v>1958.4036879109162</v>
          </cell>
          <cell r="L26">
            <v>949.19910321279963</v>
          </cell>
          <cell r="M26">
            <v>5281.5137274423114</v>
          </cell>
          <cell r="N26">
            <v>1478.9718065873178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6">
          <cell r="C26">
            <v>765.86617191247103</v>
          </cell>
          <cell r="D26">
            <v>1166.1926966492922</v>
          </cell>
          <cell r="E26">
            <v>1726.5121128488195</v>
          </cell>
          <cell r="F26">
            <v>1314.2569763876111</v>
          </cell>
          <cell r="G26">
            <v>1081.7822753756518</v>
          </cell>
          <cell r="H26">
            <v>1459.9411223551058</v>
          </cell>
          <cell r="I26">
            <v>1391.7485433915974</v>
          </cell>
          <cell r="J26">
            <v>926.79914136767866</v>
          </cell>
          <cell r="K26">
            <v>1785.4057037718492</v>
          </cell>
          <cell r="L26">
            <v>954.69610548911385</v>
          </cell>
          <cell r="M26">
            <v>1149.9748543391597</v>
          </cell>
          <cell r="N26">
            <v>725.32106715731368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S17" sqref="S1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3" t="s">
        <v>18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6" t="s">
        <v>1</v>
      </c>
      <c r="C5" s="75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8" t="s">
        <v>17</v>
      </c>
      <c r="P5" s="71" t="s">
        <v>0</v>
      </c>
      <c r="Q5" s="71" t="s">
        <v>19</v>
      </c>
    </row>
    <row r="6" spans="1:17" s="5" customFormat="1" ht="17.100000000000001" customHeight="1" thickBot="1">
      <c r="A6" s="1"/>
      <c r="B6" s="77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79"/>
      <c r="P6" s="72"/>
      <c r="Q6" s="72"/>
    </row>
    <row r="7" spans="1:17" s="5" customFormat="1" ht="17.100000000000001" customHeight="1">
      <c r="A7" s="17">
        <v>2016</v>
      </c>
      <c r="B7" s="26">
        <v>2527</v>
      </c>
      <c r="C7" s="15">
        <f>[2]ANTEQUERA!F32</f>
        <v>90514.539113508246</v>
      </c>
      <c r="D7" s="16">
        <f>[2]ANTEQUERA!G32</f>
        <v>75433.906484447871</v>
      </c>
      <c r="E7" s="16">
        <f>[2]ANTEQUERA!H32</f>
        <v>89159.782635143361</v>
      </c>
      <c r="F7" s="16">
        <f>[2]ANTEQUERA!I32</f>
        <v>89182.327750517055</v>
      </c>
      <c r="G7" s="16">
        <f>[2]ANTEQUERA!J32</f>
        <v>95962.258810170722</v>
      </c>
      <c r="H7" s="16">
        <f>[2]ANTEQUERA!K32</f>
        <v>97333.411736080132</v>
      </c>
      <c r="I7" s="16">
        <f>[2]ANTEQUERA!L32</f>
        <v>94783.764142909276</v>
      </c>
      <c r="J7" s="16">
        <f>[2]ANTEQUERA!M32</f>
        <v>104068.25256498641</v>
      </c>
      <c r="K7" s="16">
        <f>[2]ANTEQUERA!N32</f>
        <v>94259.077821485058</v>
      </c>
      <c r="L7" s="16">
        <f>[2]ANTEQUERA!O32</f>
        <v>83359.539316273978</v>
      </c>
      <c r="M7" s="16">
        <f>[2]ANTEQUERA!P32</f>
        <v>86680.844722008187</v>
      </c>
      <c r="N7" s="15">
        <f>[2]ANTEQUERA!Q32</f>
        <v>91039.225434932479</v>
      </c>
      <c r="O7" s="46">
        <f>SUM(C7:N7)</f>
        <v>1091776.9305324629</v>
      </c>
      <c r="P7" s="47">
        <f>O7/B7</f>
        <v>432.04468956567587</v>
      </c>
      <c r="Q7" s="48">
        <f>P7/1000</f>
        <v>0.43204468956567588</v>
      </c>
    </row>
    <row r="8" spans="1:17" s="6" customFormat="1" ht="15" thickBot="1">
      <c r="A8" s="18">
        <v>2015</v>
      </c>
      <c r="B8" s="27">
        <v>2555</v>
      </c>
      <c r="C8" s="30">
        <f>[1]ANTEQUERA!F32</f>
        <v>86433.077879870005</v>
      </c>
      <c r="D8" s="19">
        <f>[1]ANTEQUERA!G32</f>
        <v>78633.679733579425</v>
      </c>
      <c r="E8" s="19">
        <f>[1]ANTEQUERA!H32</f>
        <v>87633.537294868191</v>
      </c>
      <c r="F8" s="19">
        <f>[1]ANTEQUERA!I32</f>
        <v>92487.65798659873</v>
      </c>
      <c r="G8" s="19">
        <f>[1]ANTEQUERA!J32</f>
        <v>91856.160975805484</v>
      </c>
      <c r="H8" s="19">
        <f>[1]ANTEQUERA!K32</f>
        <v>95513.922882478029</v>
      </c>
      <c r="I8" s="19">
        <f>[1]ANTEQUERA!L32</f>
        <v>96990.149660955751</v>
      </c>
      <c r="J8" s="19">
        <f>[1]ANTEQUERA!M32</f>
        <v>98579.14376278939</v>
      </c>
      <c r="K8" s="19">
        <f>[1]ANTEQUERA!N32</f>
        <v>96512.426272920595</v>
      </c>
      <c r="L8" s="19">
        <f>[1]ANTEQUERA!O32</f>
        <v>93076.098383019707</v>
      </c>
      <c r="M8" s="19">
        <f>[1]ANTEQUERA!P32</f>
        <v>87379.298238574804</v>
      </c>
      <c r="N8" s="30">
        <f>[1]ANTEQUERA!Q32</f>
        <v>84087.517554066522</v>
      </c>
      <c r="O8" s="43">
        <f>SUM(C8:N8)</f>
        <v>1089182.6706255267</v>
      </c>
      <c r="P8" s="44">
        <f>O8/B8</f>
        <v>426.29458732897325</v>
      </c>
      <c r="Q8" s="45">
        <f>P8/1000</f>
        <v>0.42629458732897324</v>
      </c>
    </row>
    <row r="22" spans="2:13" ht="15.75" customHeight="1"/>
    <row r="32" spans="2:13">
      <c r="B32" s="74" t="s">
        <v>14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3" t="s">
        <v>20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7" ht="17.25" customHeight="1"/>
    <row r="4" spans="1:17" ht="17.25" customHeight="1" thickBot="1"/>
    <row r="5" spans="1:17" ht="16.5" customHeight="1">
      <c r="A5" s="5"/>
      <c r="B5" s="82" t="s">
        <v>1</v>
      </c>
      <c r="C5" s="75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84" t="s">
        <v>17</v>
      </c>
      <c r="P5" s="80" t="s">
        <v>0</v>
      </c>
      <c r="Q5" s="80" t="s">
        <v>19</v>
      </c>
    </row>
    <row r="6" spans="1:17" ht="17.100000000000001" customHeight="1" thickBot="1">
      <c r="A6" s="5"/>
      <c r="B6" s="83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5"/>
      <c r="P6" s="81"/>
      <c r="Q6" s="81"/>
    </row>
    <row r="7" spans="1:17" s="13" customFormat="1" ht="17.100000000000001" customHeight="1">
      <c r="A7" s="17">
        <v>2016</v>
      </c>
      <c r="B7" s="26">
        <v>2527</v>
      </c>
      <c r="C7" s="15">
        <f>'[6]Por Municipio - 2016'!C26</f>
        <v>765.86617191247103</v>
      </c>
      <c r="D7" s="16">
        <f>'[6]Por Municipio - 2016'!D26</f>
        <v>1166.1926966492922</v>
      </c>
      <c r="E7" s="16">
        <f>'[6]Por Municipio - 2016'!E26</f>
        <v>1726.5121128488195</v>
      </c>
      <c r="F7" s="16">
        <f>'[6]Por Municipio - 2016'!F26</f>
        <v>1314.2569763876111</v>
      </c>
      <c r="G7" s="16">
        <f>'[6]Por Municipio - 2016'!G26</f>
        <v>1081.7822753756518</v>
      </c>
      <c r="H7" s="16">
        <f>'[6]Por Municipio - 2016'!H26</f>
        <v>1459.9411223551058</v>
      </c>
      <c r="I7" s="16">
        <f>'[6]Por Municipio - 2016'!I26</f>
        <v>1391.7485433915974</v>
      </c>
      <c r="J7" s="16">
        <f>'[6]Por Municipio - 2016'!J26</f>
        <v>926.79914136767866</v>
      </c>
      <c r="K7" s="16">
        <f>'[6]Por Municipio - 2016'!K26</f>
        <v>1785.4057037718492</v>
      </c>
      <c r="L7" s="16">
        <f>'[6]Por Municipio - 2016'!L26</f>
        <v>954.69610548911385</v>
      </c>
      <c r="M7" s="16">
        <f>'[6]Por Municipio - 2016'!M26</f>
        <v>1149.9748543391597</v>
      </c>
      <c r="N7" s="15">
        <f>'[6]Por Municipio - 2016'!N26</f>
        <v>725.32106715731368</v>
      </c>
      <c r="O7" s="46">
        <f>SUM(C7:N7)</f>
        <v>14448.496771045666</v>
      </c>
      <c r="P7" s="49">
        <f>O7/B7</f>
        <v>5.7176481088427646</v>
      </c>
      <c r="Q7" s="50">
        <f>P7/1000</f>
        <v>5.7176481088427643E-3</v>
      </c>
    </row>
    <row r="8" spans="1:17" s="7" customFormat="1" ht="15" thickBot="1">
      <c r="A8" s="18">
        <v>2015</v>
      </c>
      <c r="B8" s="27">
        <v>2555</v>
      </c>
      <c r="C8" s="30">
        <f>'[5]Por Municipio - 2015'!C26</f>
        <v>1307.6987691180759</v>
      </c>
      <c r="D8" s="19">
        <f>'[5]Por Municipio - 2015'!D26</f>
        <v>545.15388309372315</v>
      </c>
      <c r="E8" s="19">
        <f>'[5]Por Municipio - 2015'!E26</f>
        <v>1892.1610216691643</v>
      </c>
      <c r="F8" s="19">
        <f>'[5]Por Municipio - 2015'!F26</f>
        <v>1605.0854926146919</v>
      </c>
      <c r="G8" s="19">
        <f>'[5]Por Municipio - 2015'!G26</f>
        <v>1170.9228497089377</v>
      </c>
      <c r="H8" s="19">
        <f>'[5]Por Municipio - 2015'!H26</f>
        <v>1338.7652157881885</v>
      </c>
      <c r="I8" s="19">
        <f>'[5]Por Municipio - 2015'!I26</f>
        <v>6206.3644544014478</v>
      </c>
      <c r="J8" s="19">
        <f>'[5]Por Municipio - 2015'!J26</f>
        <v>1293.3327452623935</v>
      </c>
      <c r="K8" s="19">
        <f>'[5]Por Municipio - 2015'!K26</f>
        <v>1958.4036879109162</v>
      </c>
      <c r="L8" s="19">
        <f>'[5]Por Municipio - 2015'!L26</f>
        <v>949.19910321279963</v>
      </c>
      <c r="M8" s="19">
        <f>'[5]Por Municipio - 2015'!M26</f>
        <v>5281.5137274423114</v>
      </c>
      <c r="N8" s="30">
        <f>'[5]Por Municipio - 2015'!N26</f>
        <v>1478.9718065873178</v>
      </c>
      <c r="O8" s="43">
        <f>SUM(C8:N8)</f>
        <v>25027.572756809965</v>
      </c>
      <c r="P8" s="51">
        <f>O8/B8</f>
        <v>9.79552749777298</v>
      </c>
      <c r="Q8" s="52">
        <f>P8/1000</f>
        <v>9.7955274977729809E-3</v>
      </c>
    </row>
    <row r="31" spans="2:14">
      <c r="B31" s="74" t="s">
        <v>15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22" sqref="R22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3" t="s">
        <v>21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1:17" ht="15" thickBot="1"/>
    <row r="5" spans="1:17" ht="16.5" customHeight="1">
      <c r="A5" s="5"/>
      <c r="B5" s="88" t="s">
        <v>1</v>
      </c>
      <c r="C5" s="75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1"/>
      <c r="P6" s="87"/>
      <c r="Q6" s="87"/>
    </row>
    <row r="7" spans="1:17" s="13" customFormat="1" ht="17.100000000000001" customHeight="1">
      <c r="A7" s="17">
        <v>2016</v>
      </c>
      <c r="B7" s="26">
        <v>2527</v>
      </c>
      <c r="C7" s="25">
        <f>'[3]VIDRIO POR MUNICIPIOS'!C25</f>
        <v>1157.6290732120185</v>
      </c>
      <c r="D7" s="16">
        <f>'[3]VIDRIO POR MUNICIPIOS'!D25</f>
        <v>1005.2391028353787</v>
      </c>
      <c r="E7" s="16">
        <f>'[3]VIDRIO POR MUNICIPIOS'!E25</f>
        <v>1104.1589081675836</v>
      </c>
      <c r="F7" s="16">
        <f>'[3]VIDRIO POR MUNICIPIOS'!F25</f>
        <v>1154.9555649597967</v>
      </c>
      <c r="G7" s="16">
        <f>'[3]VIDRIO POR MUNICIPIOS'!G25</f>
        <v>967.80998730427416</v>
      </c>
      <c r="H7" s="16">
        <f>'[3]VIDRIO POR MUNICIPIOS'!H25</f>
        <v>1152.2820567075751</v>
      </c>
      <c r="I7" s="16">
        <f>'[3]VIDRIO POR MUNICIPIOS'!I25</f>
        <v>981.17752856538289</v>
      </c>
      <c r="J7" s="16">
        <f>'[3]VIDRIO POR MUNICIPIOS'!J25</f>
        <v>1117.5264494286923</v>
      </c>
      <c r="K7" s="16">
        <f>'[3]VIDRIO POR MUNICIPIOS'!K25</f>
        <v>1965.0285653829876</v>
      </c>
      <c r="L7" s="16">
        <f>'[3]VIDRIO POR MUNICIPIOS'!L25</f>
        <v>2021.1722386796444</v>
      </c>
      <c r="M7" s="16">
        <f>'[3]VIDRIO POR MUNICIPIOS'!M25</f>
        <v>1021.2801523487092</v>
      </c>
      <c r="N7" s="70">
        <f>'[3]VIDRIO POR MUNICIPIOS'!N25</f>
        <v>2355.3607702073632</v>
      </c>
      <c r="O7" s="68">
        <f>SUM(C7:N7)</f>
        <v>16003.620397799405</v>
      </c>
      <c r="P7" s="53">
        <f>O7/B7</f>
        <v>6.3330512060939474</v>
      </c>
      <c r="Q7" s="54">
        <f>P7/1000</f>
        <v>6.3330512060939476E-3</v>
      </c>
    </row>
    <row r="8" spans="1:17" s="4" customFormat="1" ht="15" thickBot="1">
      <c r="A8" s="18">
        <v>2015</v>
      </c>
      <c r="B8" s="27">
        <v>2555</v>
      </c>
      <c r="C8" s="23">
        <f>'[4]VIDRIO POR MUNICIPIOS'!C25</f>
        <v>1956.6891393658484</v>
      </c>
      <c r="D8" s="19">
        <f>'[4]VIDRIO POR MUNICIPIOS'!D25</f>
        <v>1945.9233119140417</v>
      </c>
      <c r="E8" s="19">
        <f>'[4]VIDRIO POR MUNICIPIOS'!E25</f>
        <v>1178.8581059728219</v>
      </c>
      <c r="F8" s="19">
        <f>'[4]VIDRIO POR MUNICIPIOS'!F25</f>
        <v>2196.2288001685451</v>
      </c>
      <c r="G8" s="19">
        <f>'[4]VIDRIO POR MUNICIPIOS'!G25</f>
        <v>2228.5262825239647</v>
      </c>
      <c r="H8" s="19">
        <f>'[4]VIDRIO POR MUNICIPIOS'!H25</f>
        <v>2153.1654903613185</v>
      </c>
      <c r="I8" s="19">
        <f>'[4]VIDRIO POR MUNICIPIOS'!I25</f>
        <v>839.73454124091427</v>
      </c>
      <c r="J8" s="19">
        <f>'[4]VIDRIO POR MUNICIPIOS'!J25</f>
        <v>1003.9134098809649</v>
      </c>
      <c r="K8" s="19">
        <f>'[4]VIDRIO POR MUNICIPIOS'!K25</f>
        <v>1038.9023490993363</v>
      </c>
      <c r="L8" s="19">
        <f>'[4]VIDRIO POR MUNICIPIOS'!L25</f>
        <v>1143.8691667544506</v>
      </c>
      <c r="M8" s="19">
        <f>'[4]VIDRIO POR MUNICIPIOS'!M25</f>
        <v>820.89434320025271</v>
      </c>
      <c r="N8" s="101">
        <f>'[4]VIDRIO POR MUNICIPIOS'!N25</f>
        <v>403.71852944274724</v>
      </c>
      <c r="O8" s="69">
        <f>SUM(C8:N8)</f>
        <v>16910.423469925205</v>
      </c>
      <c r="P8" s="55">
        <f>O8/B8</f>
        <v>6.6185610449805106</v>
      </c>
      <c r="Q8" s="56">
        <f>P8/1000</f>
        <v>6.6185610449805109E-3</v>
      </c>
    </row>
    <row r="33" spans="2:13">
      <c r="B33" s="74" t="s">
        <v>15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J9" sqref="J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3" t="s">
        <v>22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1:17" ht="15" thickBot="1"/>
    <row r="5" spans="1:17" ht="16.5" customHeight="1">
      <c r="B5" s="98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4" t="s">
        <v>17</v>
      </c>
      <c r="P5" s="96" t="s">
        <v>0</v>
      </c>
      <c r="Q5" s="92" t="s">
        <v>19</v>
      </c>
    </row>
    <row r="6" spans="1:17" ht="17.100000000000001" customHeight="1" thickBot="1">
      <c r="B6" s="99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95"/>
      <c r="P6" s="97"/>
      <c r="Q6" s="93"/>
    </row>
    <row r="7" spans="1:17" ht="17.100000000000001" customHeight="1">
      <c r="A7" s="36">
        <v>2016</v>
      </c>
      <c r="B7" s="34">
        <v>2527</v>
      </c>
      <c r="C7" s="57">
        <v>2140</v>
      </c>
      <c r="D7" s="58">
        <v>2707</v>
      </c>
      <c r="E7" s="59">
        <v>2083</v>
      </c>
      <c r="F7" s="59">
        <v>2293</v>
      </c>
      <c r="G7" s="59">
        <v>2378</v>
      </c>
      <c r="H7" s="59">
        <v>1669</v>
      </c>
      <c r="I7" s="59">
        <v>2299</v>
      </c>
      <c r="J7" s="59">
        <v>3252</v>
      </c>
      <c r="K7" s="59">
        <v>3059</v>
      </c>
      <c r="L7" s="59">
        <v>2452</v>
      </c>
      <c r="M7" s="59">
        <v>3508</v>
      </c>
      <c r="N7" s="58">
        <v>2696</v>
      </c>
      <c r="O7" s="66">
        <f>SUM(C7:N7)</f>
        <v>30536</v>
      </c>
      <c r="P7" s="67">
        <f>O7/B7</f>
        <v>12.083893945389791</v>
      </c>
      <c r="Q7" s="60">
        <f>P7/1000</f>
        <v>1.2083893945389791E-2</v>
      </c>
    </row>
    <row r="8" spans="1:17" s="4" customFormat="1" ht="15" thickBot="1">
      <c r="A8" s="37">
        <v>2015</v>
      </c>
      <c r="B8" s="35">
        <v>2555</v>
      </c>
      <c r="C8" s="61">
        <v>3080</v>
      </c>
      <c r="D8" s="62">
        <v>1935</v>
      </c>
      <c r="E8" s="63">
        <v>2038</v>
      </c>
      <c r="F8" s="63">
        <v>2752</v>
      </c>
      <c r="G8" s="63">
        <v>2634</v>
      </c>
      <c r="H8" s="63">
        <v>1975</v>
      </c>
      <c r="I8" s="63">
        <v>2327</v>
      </c>
      <c r="J8" s="63">
        <v>3190</v>
      </c>
      <c r="K8" s="63">
        <v>3519</v>
      </c>
      <c r="L8" s="63">
        <v>1918</v>
      </c>
      <c r="M8" s="63">
        <v>2429</v>
      </c>
      <c r="N8" s="64">
        <v>2043</v>
      </c>
      <c r="O8" s="41">
        <f>SUM(C8:N8)</f>
        <v>29840</v>
      </c>
      <c r="P8" s="65">
        <f>O8/B8</f>
        <v>11.679060665362035</v>
      </c>
      <c r="Q8" s="42">
        <f>P8/1000</f>
        <v>1.1679060665362036E-2</v>
      </c>
    </row>
    <row r="11" spans="1:17">
      <c r="H11" s="11"/>
    </row>
    <row r="32" spans="2:10">
      <c r="B32" s="74" t="s">
        <v>15</v>
      </c>
      <c r="C32" s="74"/>
      <c r="D32" s="74"/>
      <c r="E32" s="74"/>
      <c r="F32" s="74"/>
      <c r="G32" s="74"/>
      <c r="H32" s="74"/>
      <c r="I32" s="74"/>
      <c r="J32" s="74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