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N7" i="1"/>
  <c r="D8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C7"/>
  <c r="D7" i="2"/>
  <c r="E7"/>
  <c r="F7"/>
  <c r="G7"/>
  <c r="H7"/>
  <c r="I7"/>
  <c r="J7"/>
  <c r="K7"/>
  <c r="L7"/>
  <c r="M7"/>
  <c r="N7"/>
  <c r="C7"/>
  <c r="D8"/>
  <c r="E8"/>
  <c r="F8"/>
  <c r="G8"/>
  <c r="H8"/>
  <c r="I8"/>
  <c r="J8"/>
  <c r="K8"/>
  <c r="L8"/>
  <c r="M8"/>
  <c r="N8"/>
  <c r="C8"/>
  <c r="E8" i="3"/>
  <c r="F8"/>
  <c r="G8"/>
  <c r="H8"/>
  <c r="I8"/>
  <c r="J8"/>
  <c r="K8"/>
  <c r="L8"/>
  <c r="M8"/>
  <c r="N8"/>
  <c r="C8"/>
  <c r="D8"/>
  <c r="D7"/>
  <c r="E7"/>
  <c r="F7"/>
  <c r="G7"/>
  <c r="H7"/>
  <c r="I7"/>
  <c r="J7"/>
  <c r="K7"/>
  <c r="L7"/>
  <c r="M7"/>
  <c r="N7"/>
  <c r="C7"/>
  <c r="O7"/>
  <c r="P7" s="1"/>
  <c r="O8" i="1"/>
  <c r="P8" s="1"/>
  <c r="Q8" s="1"/>
  <c r="O7" i="2"/>
  <c r="P7" s="1"/>
  <c r="Q7" s="1"/>
  <c r="O8" i="4"/>
  <c r="P8" s="1"/>
  <c r="Q8" s="1"/>
  <c r="O7"/>
  <c r="P7" s="1"/>
  <c r="Q7" s="1"/>
  <c r="O7" i="1" l="1"/>
  <c r="P7" s="1"/>
  <c r="Q7" s="1"/>
  <c r="Q7" i="3"/>
  <c r="O8" l="1"/>
  <c r="P8" s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<sst xmlns="http://schemas.openxmlformats.org/spreadsheetml/2006/main" count="76" uniqueCount="23">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</sst>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0" fontId="5" fillId="7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3" fontId="20" fillId="0" borderId="10" xfId="1" applyNumberFormat="1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2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" fontId="5" fillId="8" borderId="10" xfId="0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4" fontId="23" fillId="4" borderId="17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4" fontId="23" fillId="4" borderId="11" xfId="0" applyNumberFormat="1" applyFont="1" applyFill="1" applyBorder="1" applyAlignment="1">
      <alignment horizontal="center" vertical="center"/>
    </xf>
    <xf numFmtId="164" fontId="23" fillId="4" borderId="11" xfId="0" applyNumberFormat="1" applyFont="1" applyFill="1" applyBorder="1" applyAlignment="1">
      <alignment horizontal="center" vertical="center"/>
    </xf>
    <xf numFmtId="4" fontId="23" fillId="5" borderId="11" xfId="0" applyNumberFormat="1" applyFont="1" applyFill="1" applyBorder="1" applyAlignment="1">
      <alignment horizontal="center" vertical="center"/>
    </xf>
    <xf numFmtId="164" fontId="23" fillId="5" borderId="11" xfId="0" applyNumberFormat="1" applyFont="1" applyFill="1" applyBorder="1" applyAlignment="1">
      <alignment horizontal="center" vertical="center"/>
    </xf>
    <xf numFmtId="4" fontId="23" fillId="5" borderId="17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1" xfId="0" applyNumberFormat="1" applyFont="1" applyFill="1" applyBorder="1" applyAlignment="1">
      <alignment horizontal="center" vertical="center"/>
    </xf>
    <xf numFmtId="164" fontId="23" fillId="7" borderId="11" xfId="0" applyNumberFormat="1" applyFont="1" applyFill="1" applyBorder="1" applyAlignment="1">
      <alignment horizontal="center" vertical="center"/>
    </xf>
    <xf numFmtId="4" fontId="23" fillId="7" borderId="17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64" fontId="23" fillId="8" borderId="11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8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8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9720.8479797064683</c:v>
                </c:pt>
                <c:pt idx="1">
                  <c:v>8326.8635622395359</c:v>
                </c:pt>
                <c:pt idx="2">
                  <c:v>10772.672585613336</c:v>
                </c:pt>
                <c:pt idx="3">
                  <c:v>10048.3855770973</c:v>
                </c:pt>
                <c:pt idx="4">
                  <c:v>10031.813734372168</c:v>
                </c:pt>
                <c:pt idx="5">
                  <c:v>8490.6323609349529</c:v>
                </c:pt>
                <c:pt idx="6">
                  <c:v>11003.703569487227</c:v>
                </c:pt>
                <c:pt idx="7">
                  <c:v>11445.294437398079</c:v>
                </c:pt>
                <c:pt idx="8">
                  <c:v>10367.149845986592</c:v>
                </c:pt>
                <c:pt idx="9">
                  <c:v>10438.311288276862</c:v>
                </c:pt>
                <c:pt idx="10">
                  <c:v>10263.819532524009</c:v>
                </c:pt>
                <c:pt idx="11">
                  <c:v>9810.530893277768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11626.567962163273</c:v>
                </c:pt>
                <c:pt idx="1">
                  <c:v>8745.293028994447</c:v>
                </c:pt>
                <c:pt idx="2">
                  <c:v>9939.6586469257654</c:v>
                </c:pt>
                <c:pt idx="3">
                  <c:v>10071.778737404895</c:v>
                </c:pt>
                <c:pt idx="4">
                  <c:v>10840.189183631503</c:v>
                </c:pt>
                <c:pt idx="5">
                  <c:v>12726.864075673453</c:v>
                </c:pt>
                <c:pt idx="6">
                  <c:v>11797.795599424224</c:v>
                </c:pt>
                <c:pt idx="7">
                  <c:v>15127.221879498253</c:v>
                </c:pt>
                <c:pt idx="8">
                  <c:v>11120.283775447255</c:v>
                </c:pt>
                <c:pt idx="9">
                  <c:v>11750.232366851738</c:v>
                </c:pt>
                <c:pt idx="10">
                  <c:v>11322.163273699363</c:v>
                </c:pt>
                <c:pt idx="11">
                  <c:v>12654.990746452808</c:v>
                </c:pt>
              </c:numCache>
            </c:numRef>
          </c:val>
        </c:ser>
        <c:marker val="1"/>
        <c:axId val="124425728"/>
        <c:axId val="124427264"/>
      </c:lineChart>
      <c:catAx>
        <c:axId val="1244257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427264"/>
        <c:crossesAt val="0"/>
        <c:auto val="1"/>
        <c:lblAlgn val="ctr"/>
        <c:lblOffset val="100"/>
      </c:catAx>
      <c:valAx>
        <c:axId val="1244272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425728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8"/>
          <c:y val="0.88924017611389095"/>
          <c:w val="0.52418879056047263"/>
          <c:h val="7.5527441092335404E-2"/>
        </c:manualLayout>
      </c:layout>
    </c:legend>
    <c:plotVisOnly val="1"/>
  </c:chart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591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167.38305383936452</c:v>
                </c:pt>
                <c:pt idx="1">
                  <c:v>117.52427184466019</c:v>
                </c:pt>
                <c:pt idx="2">
                  <c:v>414.30273609885262</c:v>
                </c:pt>
                <c:pt idx="3">
                  <c:v>68.852603706972644</c:v>
                </c:pt>
                <c:pt idx="4">
                  <c:v>143.64077669902912</c:v>
                </c:pt>
                <c:pt idx="5">
                  <c:v>93.781994704324802</c:v>
                </c:pt>
                <c:pt idx="6">
                  <c:v>173.31862312444838</c:v>
                </c:pt>
                <c:pt idx="7">
                  <c:v>239.79699911738746</c:v>
                </c:pt>
                <c:pt idx="8">
                  <c:v>113.96293027360989</c:v>
                </c:pt>
                <c:pt idx="9">
                  <c:v>377.50220653133272</c:v>
                </c:pt>
                <c:pt idx="10">
                  <c:v>254.04236540158871</c:v>
                </c:pt>
                <c:pt idx="11">
                  <c:v>125.83406884377759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125.25476295968099</c:v>
                </c:pt>
                <c:pt idx="1">
                  <c:v>121.83872396987151</c:v>
                </c:pt>
                <c:pt idx="2">
                  <c:v>122.97740363314135</c:v>
                </c:pt>
                <c:pt idx="3">
                  <c:v>152.58307487815685</c:v>
                </c:pt>
                <c:pt idx="4">
                  <c:v>192.43686309260079</c:v>
                </c:pt>
                <c:pt idx="5">
                  <c:v>103.61984935755427</c:v>
                </c:pt>
                <c:pt idx="6">
                  <c:v>130.94816127603011</c:v>
                </c:pt>
                <c:pt idx="7">
                  <c:v>201.54630039875943</c:v>
                </c:pt>
                <c:pt idx="8">
                  <c:v>199.26894107221977</c:v>
                </c:pt>
                <c:pt idx="9">
                  <c:v>94.510412051395647</c:v>
                </c:pt>
                <c:pt idx="10">
                  <c:v>222.0425343376163</c:v>
                </c:pt>
                <c:pt idx="11">
                  <c:v>118.42268498006203</c:v>
                </c:pt>
              </c:numCache>
            </c:numRef>
          </c:val>
        </c:ser>
        <c:marker val="1"/>
        <c:axId val="126385536"/>
        <c:axId val="124200064"/>
      </c:lineChart>
      <c:catAx>
        <c:axId val="12638553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200064"/>
        <c:crossesAt val="0"/>
        <c:auto val="1"/>
        <c:lblAlgn val="ctr"/>
        <c:lblOffset val="100"/>
      </c:catAx>
      <c:valAx>
        <c:axId val="1242000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638553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7884"/>
          <c:w val="0.52571251548946718"/>
          <c:h val="0.11075973149777101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675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194.8974872822568</c:v>
                </c:pt>
                <c:pt idx="3">
                  <c:v>0</c:v>
                </c:pt>
                <c:pt idx="4">
                  <c:v>0</c:v>
                </c:pt>
                <c:pt idx="5">
                  <c:v>215.63126252505009</c:v>
                </c:pt>
                <c:pt idx="6">
                  <c:v>0</c:v>
                </c:pt>
                <c:pt idx="7">
                  <c:v>0</c:v>
                </c:pt>
                <c:pt idx="8">
                  <c:v>229.73022969014951</c:v>
                </c:pt>
                <c:pt idx="9">
                  <c:v>340.86326499152148</c:v>
                </c:pt>
                <c:pt idx="10">
                  <c:v>132.69616155387698</c:v>
                </c:pt>
                <c:pt idx="11">
                  <c:v>291.10220440881761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103.22550973478461</c:v>
                </c:pt>
                <c:pt idx="1">
                  <c:v>305.73662425264445</c:v>
                </c:pt>
                <c:pt idx="2">
                  <c:v>282.09719454238848</c:v>
                </c:pt>
                <c:pt idx="3">
                  <c:v>0</c:v>
                </c:pt>
                <c:pt idx="4">
                  <c:v>219.84669630538096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198.57120956615054</c:v>
                </c:pt>
                <c:pt idx="9">
                  <c:v>332.52797792426793</c:v>
                </c:pt>
                <c:pt idx="10">
                  <c:v>194.63130461444121</c:v>
                </c:pt>
                <c:pt idx="11">
                  <c:v>0</c:v>
                </c:pt>
              </c:numCache>
            </c:numRef>
          </c:val>
        </c:ser>
        <c:marker val="1"/>
        <c:axId val="124229120"/>
        <c:axId val="124230656"/>
      </c:lineChart>
      <c:catAx>
        <c:axId val="12422912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4230656"/>
        <c:crossesAt val="0"/>
        <c:auto val="1"/>
        <c:lblAlgn val="ctr"/>
        <c:lblOffset val="100"/>
      </c:catAx>
      <c:valAx>
        <c:axId val="12423065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422912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67"/>
        </c:manualLayout>
      </c:layout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471</c:v>
                </c:pt>
                <c:pt idx="3">
                  <c:v>177</c:v>
                </c:pt>
                <c:pt idx="4">
                  <c:v>123</c:v>
                </c:pt>
                <c:pt idx="5">
                  <c:v>206</c:v>
                </c:pt>
                <c:pt idx="6">
                  <c:v>174</c:v>
                </c:pt>
                <c:pt idx="7">
                  <c:v>346</c:v>
                </c:pt>
                <c:pt idx="8">
                  <c:v>160</c:v>
                </c:pt>
                <c:pt idx="9">
                  <c:v>269</c:v>
                </c:pt>
                <c:pt idx="10">
                  <c:v>276</c:v>
                </c:pt>
                <c:pt idx="11">
                  <c:v>174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250</c:v>
                </c:pt>
                <c:pt idx="1">
                  <c:v>146</c:v>
                </c:pt>
                <c:pt idx="2">
                  <c:v>163</c:v>
                </c:pt>
                <c:pt idx="3">
                  <c:v>140</c:v>
                </c:pt>
                <c:pt idx="4">
                  <c:v>129</c:v>
                </c:pt>
                <c:pt idx="5">
                  <c:v>94</c:v>
                </c:pt>
                <c:pt idx="6">
                  <c:v>143</c:v>
                </c:pt>
                <c:pt idx="7">
                  <c:v>140</c:v>
                </c:pt>
                <c:pt idx="8">
                  <c:v>289</c:v>
                </c:pt>
                <c:pt idx="9">
                  <c:v>103</c:v>
                </c:pt>
                <c:pt idx="10">
                  <c:v>106</c:v>
                </c:pt>
                <c:pt idx="11">
                  <c:v>171</c:v>
                </c:pt>
              </c:numCache>
            </c:numRef>
          </c:val>
        </c:ser>
        <c:marker val="1"/>
        <c:axId val="126610816"/>
        <c:axId val="126424192"/>
      </c:lineChart>
      <c:catAx>
        <c:axId val="1266108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6424192"/>
        <c:crosses val="autoZero"/>
        <c:auto val="1"/>
        <c:lblAlgn val="ctr"/>
        <c:lblOffset val="100"/>
      </c:catAx>
      <c:valAx>
        <c:axId val="1264241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66108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25"/>
          <c:y val="0.85056911988823958"/>
          <c:w val="0.36796145739235264"/>
          <c:h val="0.12152495554991136"/>
        </c:manualLayout>
      </c:layout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F19">
            <v>11626.567962163273</v>
          </cell>
          <cell r="G19">
            <v>8745.293028994447</v>
          </cell>
          <cell r="H19">
            <v>9939.6586469257654</v>
          </cell>
          <cell r="I19">
            <v>10071.778737404895</v>
          </cell>
          <cell r="J19">
            <v>10840.189183631503</v>
          </cell>
          <cell r="K19">
            <v>12726.864075673453</v>
          </cell>
          <cell r="L19">
            <v>11797.795599424224</v>
          </cell>
          <cell r="M19">
            <v>15127.221879498253</v>
          </cell>
          <cell r="N19">
            <v>11120.283775447255</v>
          </cell>
          <cell r="O19">
            <v>11750.232366851738</v>
          </cell>
          <cell r="P19">
            <v>11322.163273699363</v>
          </cell>
          <cell r="Q19">
            <v>12654.990746452808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19">
          <cell r="F19">
            <v>9720.8479797064683</v>
          </cell>
          <cell r="G19">
            <v>8326.8635622395359</v>
          </cell>
          <cell r="H19">
            <v>10772.672585613336</v>
          </cell>
          <cell r="I19">
            <v>10048.3855770973</v>
          </cell>
          <cell r="J19">
            <v>10031.813734372168</v>
          </cell>
          <cell r="K19">
            <v>8490.6323609349529</v>
          </cell>
          <cell r="L19">
            <v>11003.703569487227</v>
          </cell>
          <cell r="M19">
            <v>11445.294437398079</v>
          </cell>
          <cell r="N19">
            <v>10367.149845986592</v>
          </cell>
          <cell r="O19">
            <v>10438.311288276862</v>
          </cell>
          <cell r="P19">
            <v>10263.819532524009</v>
          </cell>
          <cell r="Q19">
            <v>9810.530893277768</v>
          </cell>
        </row>
      </sheetData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2">
          <cell r="C22">
            <v>125.25476295968099</v>
          </cell>
          <cell r="D22">
            <v>121.83872396987151</v>
          </cell>
          <cell r="E22">
            <v>122.97740363314135</v>
          </cell>
          <cell r="F22">
            <v>152.58307487815685</v>
          </cell>
          <cell r="G22">
            <v>192.43686309260079</v>
          </cell>
          <cell r="H22">
            <v>103.61984935755427</v>
          </cell>
          <cell r="I22">
            <v>130.94816127603011</v>
          </cell>
          <cell r="J22">
            <v>201.54630039875943</v>
          </cell>
          <cell r="K22">
            <v>199.26894107221977</v>
          </cell>
          <cell r="L22">
            <v>94.510412051395647</v>
          </cell>
          <cell r="M22">
            <v>222.0425343376163</v>
          </cell>
          <cell r="N22">
            <v>118.42268498006203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2">
          <cell r="C22">
            <v>167.38305383936452</v>
          </cell>
          <cell r="D22">
            <v>117.52427184466019</v>
          </cell>
          <cell r="E22">
            <v>414.30273609885262</v>
          </cell>
          <cell r="F22">
            <v>68.852603706972644</v>
          </cell>
          <cell r="G22">
            <v>143.64077669902912</v>
          </cell>
          <cell r="H22">
            <v>93.781994704324802</v>
          </cell>
          <cell r="I22">
            <v>173.31862312444838</v>
          </cell>
          <cell r="J22">
            <v>239.79699911738746</v>
          </cell>
          <cell r="K22">
            <v>113.96293027360989</v>
          </cell>
          <cell r="L22">
            <v>377.50220653133272</v>
          </cell>
          <cell r="M22">
            <v>254.04236540158871</v>
          </cell>
          <cell r="N22">
            <v>125.83406884377759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1">
          <cell r="C21">
            <v>103.22550973478461</v>
          </cell>
          <cell r="D21">
            <v>305.73662425264445</v>
          </cell>
          <cell r="E21">
            <v>282.09719454238848</v>
          </cell>
          <cell r="F21">
            <v>0</v>
          </cell>
          <cell r="G21">
            <v>219.84669630538096</v>
          </cell>
          <cell r="H21">
            <v>0</v>
          </cell>
          <cell r="I21">
            <v>0</v>
          </cell>
          <cell r="J21">
            <v>0</v>
          </cell>
          <cell r="K21">
            <v>198.57120956615054</v>
          </cell>
          <cell r="L21">
            <v>332.52797792426793</v>
          </cell>
          <cell r="M21">
            <v>194.63130461444121</v>
          </cell>
          <cell r="N21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1">
          <cell r="C21">
            <v>0</v>
          </cell>
          <cell r="D21">
            <v>0</v>
          </cell>
          <cell r="E21">
            <v>194.8974872822568</v>
          </cell>
          <cell r="F21">
            <v>0</v>
          </cell>
          <cell r="G21">
            <v>0</v>
          </cell>
          <cell r="H21">
            <v>215.63126252505009</v>
          </cell>
          <cell r="I21">
            <v>0</v>
          </cell>
          <cell r="J21">
            <v>0</v>
          </cell>
          <cell r="K21">
            <v>229.73022969014951</v>
          </cell>
          <cell r="L21">
            <v>340.86326499152148</v>
          </cell>
          <cell r="M21">
            <v>132.69616155387698</v>
          </cell>
          <cell r="N21">
            <v>291.10220440881761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M7" sqref="M7:N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67" t="s">
        <v>18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0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2" t="s">
        <v>17</v>
      </c>
      <c r="P5" s="65" t="s">
        <v>0</v>
      </c>
      <c r="Q5" s="65" t="s">
        <v>19</v>
      </c>
    </row>
    <row r="6" spans="1:17" s="5" customFormat="1" ht="17.100000000000001" customHeight="1" thickBot="1">
      <c r="A6" s="1"/>
      <c r="B6" s="71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3"/>
      <c r="P6" s="66"/>
      <c r="Q6" s="66"/>
    </row>
    <row r="7" spans="1:17" s="5" customFormat="1" ht="17.100000000000001" customHeight="1">
      <c r="A7" s="17">
        <v>2016</v>
      </c>
      <c r="B7" s="27">
        <v>257</v>
      </c>
      <c r="C7" s="15">
        <f>[1]RONDA!F19</f>
        <v>11626.567962163273</v>
      </c>
      <c r="D7" s="16">
        <f>[1]RONDA!G19</f>
        <v>8745.293028994447</v>
      </c>
      <c r="E7" s="16">
        <f>[1]RONDA!H19</f>
        <v>9939.6586469257654</v>
      </c>
      <c r="F7" s="16">
        <f>[1]RONDA!I19</f>
        <v>10071.778737404895</v>
      </c>
      <c r="G7" s="16">
        <f>[1]RONDA!J19</f>
        <v>10840.189183631503</v>
      </c>
      <c r="H7" s="16">
        <f>[1]RONDA!K19</f>
        <v>12726.864075673453</v>
      </c>
      <c r="I7" s="16">
        <f>[1]RONDA!L19</f>
        <v>11797.795599424224</v>
      </c>
      <c r="J7" s="16">
        <f>[1]RONDA!M19</f>
        <v>15127.221879498253</v>
      </c>
      <c r="K7" s="16">
        <f>[1]RONDA!N19</f>
        <v>11120.283775447255</v>
      </c>
      <c r="L7" s="16">
        <f>[1]RONDA!O19</f>
        <v>11750.232366851738</v>
      </c>
      <c r="M7" s="16">
        <f>[1]RONDA!P19</f>
        <v>11322.163273699363</v>
      </c>
      <c r="N7" s="16">
        <f>[1]RONDA!Q19</f>
        <v>12654.990746452808</v>
      </c>
      <c r="O7" s="50">
        <f>SUM(C7:N7)</f>
        <v>137723.03927616699</v>
      </c>
      <c r="P7" s="51">
        <f>O7/B7</f>
        <v>535.88731235862645</v>
      </c>
      <c r="Q7" s="52">
        <f>P7/1000</f>
        <v>0.53588731235862641</v>
      </c>
    </row>
    <row r="8" spans="1:17" s="6" customFormat="1" ht="15" thickBot="1">
      <c r="A8" s="18">
        <v>2015</v>
      </c>
      <c r="B8" s="28">
        <v>269</v>
      </c>
      <c r="C8" s="31">
        <f>[2]RONDA!F19</f>
        <v>9720.8479797064683</v>
      </c>
      <c r="D8" s="19">
        <f>[2]RONDA!G19</f>
        <v>8326.8635622395359</v>
      </c>
      <c r="E8" s="19">
        <f>[2]RONDA!H19</f>
        <v>10772.672585613336</v>
      </c>
      <c r="F8" s="19">
        <f>[2]RONDA!I19</f>
        <v>10048.3855770973</v>
      </c>
      <c r="G8" s="19">
        <f>[2]RONDA!J19</f>
        <v>10031.813734372168</v>
      </c>
      <c r="H8" s="19">
        <f>[2]RONDA!K19</f>
        <v>8490.6323609349529</v>
      </c>
      <c r="I8" s="19">
        <f>[2]RONDA!L19</f>
        <v>11003.703569487227</v>
      </c>
      <c r="J8" s="19">
        <f>[2]RONDA!M19</f>
        <v>11445.294437398079</v>
      </c>
      <c r="K8" s="19">
        <f>[2]RONDA!N19</f>
        <v>10367.149845986592</v>
      </c>
      <c r="L8" s="19">
        <f>[2]RONDA!O19</f>
        <v>10438.311288276862</v>
      </c>
      <c r="M8" s="19">
        <f>[2]RONDA!P19</f>
        <v>10263.819532524009</v>
      </c>
      <c r="N8" s="31">
        <f>[2]RONDA!Q19</f>
        <v>9810.530893277768</v>
      </c>
      <c r="O8" s="47">
        <f>SUM(C8:N8)</f>
        <v>120720.0253669143</v>
      </c>
      <c r="P8" s="48">
        <f>O8/B8</f>
        <v>448.77332850154016</v>
      </c>
      <c r="Q8" s="49">
        <f>P8/1000</f>
        <v>0.44877332850154017</v>
      </c>
    </row>
    <row r="22" spans="2:13" ht="15.75" customHeight="1"/>
    <row r="32" spans="2:13">
      <c r="B32" s="68" t="s">
        <v>14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A3" sqref="A3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67" t="s">
        <v>20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7.25" customHeight="1"/>
    <row r="4" spans="1:17" ht="17.25" customHeight="1" thickBot="1"/>
    <row r="5" spans="1:17" ht="16.5" customHeight="1">
      <c r="A5" s="5"/>
      <c r="B5" s="76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78" t="s">
        <v>17</v>
      </c>
      <c r="P5" s="74" t="s">
        <v>0</v>
      </c>
      <c r="Q5" s="74" t="s">
        <v>19</v>
      </c>
    </row>
    <row r="6" spans="1:17" ht="17.100000000000001" customHeight="1" thickBot="1">
      <c r="A6" s="5"/>
      <c r="B6" s="77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79"/>
      <c r="P6" s="75"/>
      <c r="Q6" s="75"/>
    </row>
    <row r="7" spans="1:17" s="13" customFormat="1" ht="17.100000000000001" customHeight="1">
      <c r="A7" s="17">
        <v>2016</v>
      </c>
      <c r="B7" s="27">
        <v>257</v>
      </c>
      <c r="C7" s="15">
        <f>'[3]Por Municipio - 2016'!C22</f>
        <v>125.25476295968099</v>
      </c>
      <c r="D7" s="16">
        <f>'[3]Por Municipio - 2016'!D22</f>
        <v>121.83872396987151</v>
      </c>
      <c r="E7" s="16">
        <f>'[3]Por Municipio - 2016'!E22</f>
        <v>122.97740363314135</v>
      </c>
      <c r="F7" s="16">
        <f>'[3]Por Municipio - 2016'!F22</f>
        <v>152.58307487815685</v>
      </c>
      <c r="G7" s="16">
        <f>'[3]Por Municipio - 2016'!G22</f>
        <v>192.43686309260079</v>
      </c>
      <c r="H7" s="16">
        <f>'[3]Por Municipio - 2016'!H22</f>
        <v>103.61984935755427</v>
      </c>
      <c r="I7" s="16">
        <f>'[3]Por Municipio - 2016'!I22</f>
        <v>130.94816127603011</v>
      </c>
      <c r="J7" s="16">
        <f>'[3]Por Municipio - 2016'!J22</f>
        <v>201.54630039875943</v>
      </c>
      <c r="K7" s="16">
        <f>'[3]Por Municipio - 2016'!K22</f>
        <v>199.26894107221977</v>
      </c>
      <c r="L7" s="16">
        <f>'[3]Por Municipio - 2016'!L22</f>
        <v>94.510412051395647</v>
      </c>
      <c r="M7" s="16">
        <f>'[3]Por Municipio - 2016'!M22</f>
        <v>222.0425343376163</v>
      </c>
      <c r="N7" s="15">
        <f>'[3]Por Municipio - 2016'!N22</f>
        <v>118.42268498006203</v>
      </c>
      <c r="O7" s="50">
        <f>SUM(C7:N7)</f>
        <v>1785.4497120070891</v>
      </c>
      <c r="P7" s="53">
        <f>O7/B7</f>
        <v>6.947275143996456</v>
      </c>
      <c r="Q7" s="54">
        <f>P7/1000</f>
        <v>6.9472751439964555E-3</v>
      </c>
    </row>
    <row r="8" spans="1:17" s="7" customFormat="1" ht="15" thickBot="1">
      <c r="A8" s="18">
        <v>2015</v>
      </c>
      <c r="B8" s="28">
        <v>269</v>
      </c>
      <c r="C8" s="31">
        <f>'[4]Por Municipio - 2015'!C22</f>
        <v>167.38305383936452</v>
      </c>
      <c r="D8" s="19">
        <f>'[4]Por Municipio - 2015'!D22</f>
        <v>117.52427184466019</v>
      </c>
      <c r="E8" s="19">
        <f>'[4]Por Municipio - 2015'!E22</f>
        <v>414.30273609885262</v>
      </c>
      <c r="F8" s="19">
        <f>'[4]Por Municipio - 2015'!F22</f>
        <v>68.852603706972644</v>
      </c>
      <c r="G8" s="19">
        <f>'[4]Por Municipio - 2015'!G22</f>
        <v>143.64077669902912</v>
      </c>
      <c r="H8" s="19">
        <f>'[4]Por Municipio - 2015'!H22</f>
        <v>93.781994704324802</v>
      </c>
      <c r="I8" s="19">
        <f>'[4]Por Municipio - 2015'!I22</f>
        <v>173.31862312444838</v>
      </c>
      <c r="J8" s="19">
        <f>'[4]Por Municipio - 2015'!J22</f>
        <v>239.79699911738746</v>
      </c>
      <c r="K8" s="19">
        <f>'[4]Por Municipio - 2015'!K22</f>
        <v>113.96293027360989</v>
      </c>
      <c r="L8" s="19">
        <f>'[4]Por Municipio - 2015'!L22</f>
        <v>377.50220653133272</v>
      </c>
      <c r="M8" s="19">
        <f>'[4]Por Municipio - 2015'!M22</f>
        <v>254.04236540158871</v>
      </c>
      <c r="N8" s="31">
        <f>'[4]Por Municipio - 2015'!N22</f>
        <v>125.83406884377759</v>
      </c>
      <c r="O8" s="47">
        <f>SUM(C8:N8)</f>
        <v>2289.9426301853482</v>
      </c>
      <c r="P8" s="55">
        <f>O8/B8</f>
        <v>8.5127978817299184</v>
      </c>
      <c r="Q8" s="56">
        <f>P8/1000</f>
        <v>8.512797881729919E-3</v>
      </c>
    </row>
    <row r="31" spans="2:14">
      <c r="B31" s="68" t="s">
        <v>15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R20" sqref="R20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67" t="s">
        <v>21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A5" s="5"/>
      <c r="B5" s="82" t="s">
        <v>1</v>
      </c>
      <c r="C5" s="69" t="s">
        <v>16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84" t="s">
        <v>17</v>
      </c>
      <c r="P5" s="80" t="s">
        <v>0</v>
      </c>
      <c r="Q5" s="80" t="s">
        <v>19</v>
      </c>
    </row>
    <row r="6" spans="1:17" ht="17.100000000000001" customHeight="1" thickBot="1">
      <c r="A6" s="5"/>
      <c r="B6" s="83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85"/>
      <c r="P6" s="81"/>
      <c r="Q6" s="81"/>
    </row>
    <row r="7" spans="1:17" s="13" customFormat="1" ht="17.100000000000001" customHeight="1">
      <c r="A7" s="17">
        <v>2016</v>
      </c>
      <c r="B7" s="27">
        <v>257</v>
      </c>
      <c r="C7" s="26">
        <f>'[5]VIDRIO POR MUNICIPIOS'!C21</f>
        <v>103.22550973478461</v>
      </c>
      <c r="D7" s="16">
        <f>'[5]VIDRIO POR MUNICIPIOS'!D21</f>
        <v>305.73662425264445</v>
      </c>
      <c r="E7" s="16">
        <f>'[5]VIDRIO POR MUNICIPIOS'!E21</f>
        <v>282.09719454238848</v>
      </c>
      <c r="F7" s="16">
        <f>'[5]VIDRIO POR MUNICIPIOS'!F21</f>
        <v>0</v>
      </c>
      <c r="G7" s="16">
        <f>'[5]VIDRIO POR MUNICIPIOS'!G21</f>
        <v>219.84669630538096</v>
      </c>
      <c r="H7" s="16">
        <f>'[5]VIDRIO POR MUNICIPIOS'!H21</f>
        <v>0</v>
      </c>
      <c r="I7" s="16">
        <f>'[5]VIDRIO POR MUNICIPIOS'!I21</f>
        <v>0</v>
      </c>
      <c r="J7" s="16">
        <f>'[5]VIDRIO POR MUNICIPIOS'!J21</f>
        <v>0</v>
      </c>
      <c r="K7" s="16">
        <f>'[5]VIDRIO POR MUNICIPIOS'!K21</f>
        <v>198.57120956615054</v>
      </c>
      <c r="L7" s="16">
        <f>'[5]VIDRIO POR MUNICIPIOS'!L21</f>
        <v>332.52797792426793</v>
      </c>
      <c r="M7" s="16">
        <f>'[5]VIDRIO POR MUNICIPIOS'!M21</f>
        <v>194.63130461444121</v>
      </c>
      <c r="N7" s="26">
        <f>'[5]VIDRIO POR MUNICIPIOS'!N21</f>
        <v>0</v>
      </c>
      <c r="O7" s="50">
        <f>SUM(C7:N7)</f>
        <v>1636.6365169400581</v>
      </c>
      <c r="P7" s="57">
        <f>O7/B7</f>
        <v>6.3682354744749343</v>
      </c>
      <c r="Q7" s="58">
        <f>P7/1000</f>
        <v>6.368235474474934E-3</v>
      </c>
    </row>
    <row r="8" spans="1:17" s="4" customFormat="1" ht="15" thickBot="1">
      <c r="A8" s="18">
        <v>2015</v>
      </c>
      <c r="B8" s="28">
        <v>269</v>
      </c>
      <c r="C8" s="23">
        <f>'[6]VIDRIO POR MUNICIPIOS'!C21</f>
        <v>0</v>
      </c>
      <c r="D8" s="24">
        <f>'[6]VIDRIO POR MUNICIPIOS'!D21</f>
        <v>0</v>
      </c>
      <c r="E8" s="24">
        <f>'[6]VIDRIO POR MUNICIPIOS'!E21</f>
        <v>194.8974872822568</v>
      </c>
      <c r="F8" s="24">
        <f>'[6]VIDRIO POR MUNICIPIOS'!F21</f>
        <v>0</v>
      </c>
      <c r="G8" s="24">
        <f>'[6]VIDRIO POR MUNICIPIOS'!G21</f>
        <v>0</v>
      </c>
      <c r="H8" s="24">
        <f>'[6]VIDRIO POR MUNICIPIOS'!H21</f>
        <v>215.63126252505009</v>
      </c>
      <c r="I8" s="24">
        <f>'[6]VIDRIO POR MUNICIPIOS'!I21</f>
        <v>0</v>
      </c>
      <c r="J8" s="24">
        <f>'[6]VIDRIO POR MUNICIPIOS'!J21</f>
        <v>0</v>
      </c>
      <c r="K8" s="24">
        <f>'[6]VIDRIO POR MUNICIPIOS'!K21</f>
        <v>229.73022969014951</v>
      </c>
      <c r="L8" s="24">
        <f>'[6]VIDRIO POR MUNICIPIOS'!L21</f>
        <v>340.86326499152148</v>
      </c>
      <c r="M8" s="24">
        <f>'[6]VIDRIO POR MUNICIPIOS'!M21</f>
        <v>132.69616155387698</v>
      </c>
      <c r="N8" s="23">
        <f>'[6]VIDRIO POR MUNICIPIOS'!N21</f>
        <v>291.10220440881761</v>
      </c>
      <c r="O8" s="47">
        <f>SUM(C8:N8)</f>
        <v>1404.9206104516725</v>
      </c>
      <c r="P8" s="59">
        <f>O8/B8</f>
        <v>5.2227531987051021</v>
      </c>
      <c r="Q8" s="60">
        <f>P8/1000</f>
        <v>5.222753198705102E-3</v>
      </c>
    </row>
    <row r="33" spans="2:13">
      <c r="B33" s="68" t="s">
        <v>15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67" t="s">
        <v>22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4" spans="1:17" ht="15" thickBot="1"/>
    <row r="5" spans="1:17" ht="16.5" customHeight="1">
      <c r="B5" s="92" t="s">
        <v>1</v>
      </c>
      <c r="C5" s="94" t="s">
        <v>16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88" t="s">
        <v>17</v>
      </c>
      <c r="P5" s="90" t="s">
        <v>0</v>
      </c>
      <c r="Q5" s="86" t="s">
        <v>19</v>
      </c>
    </row>
    <row r="6" spans="1:17" ht="17.100000000000001" customHeight="1" thickBot="1">
      <c r="B6" s="93"/>
      <c r="C6" s="39" t="s">
        <v>2</v>
      </c>
      <c r="D6" s="40" t="s">
        <v>3</v>
      </c>
      <c r="E6" s="41" t="s">
        <v>4</v>
      </c>
      <c r="F6" s="41" t="s">
        <v>5</v>
      </c>
      <c r="G6" s="41" t="s">
        <v>6</v>
      </c>
      <c r="H6" s="41" t="s">
        <v>7</v>
      </c>
      <c r="I6" s="41" t="s">
        <v>8</v>
      </c>
      <c r="J6" s="41" t="s">
        <v>9</v>
      </c>
      <c r="K6" s="41" t="s">
        <v>10</v>
      </c>
      <c r="L6" s="41" t="s">
        <v>11</v>
      </c>
      <c r="M6" s="41" t="s">
        <v>12</v>
      </c>
      <c r="N6" s="40" t="s">
        <v>13</v>
      </c>
      <c r="O6" s="89"/>
      <c r="P6" s="91"/>
      <c r="Q6" s="87"/>
    </row>
    <row r="7" spans="1:17" ht="17.100000000000001" customHeight="1">
      <c r="A7" s="37">
        <v>2016</v>
      </c>
      <c r="B7" s="35">
        <v>257</v>
      </c>
      <c r="C7" s="61">
        <v>250</v>
      </c>
      <c r="D7" s="62">
        <v>146</v>
      </c>
      <c r="E7" s="63">
        <v>163</v>
      </c>
      <c r="F7" s="63">
        <v>140</v>
      </c>
      <c r="G7" s="63">
        <v>129</v>
      </c>
      <c r="H7" s="63">
        <v>94</v>
      </c>
      <c r="I7" s="63">
        <v>143</v>
      </c>
      <c r="J7" s="63">
        <v>140</v>
      </c>
      <c r="K7" s="63">
        <v>289</v>
      </c>
      <c r="L7" s="63">
        <v>103</v>
      </c>
      <c r="M7" s="63">
        <v>106</v>
      </c>
      <c r="N7" s="62">
        <v>171</v>
      </c>
      <c r="O7" s="42">
        <f>SUM(C7:N7)</f>
        <v>1874</v>
      </c>
      <c r="P7" s="44">
        <f>O7/B7</f>
        <v>7.2918287937743189</v>
      </c>
      <c r="Q7" s="64">
        <f>P7/1000</f>
        <v>7.291828793774319E-3</v>
      </c>
    </row>
    <row r="8" spans="1:17" s="4" customFormat="1" ht="15" thickBot="1">
      <c r="A8" s="38">
        <v>2015</v>
      </c>
      <c r="B8" s="36">
        <v>269</v>
      </c>
      <c r="C8" s="61">
        <v>326</v>
      </c>
      <c r="D8" s="62">
        <v>295</v>
      </c>
      <c r="E8" s="63">
        <v>471</v>
      </c>
      <c r="F8" s="63">
        <v>177</v>
      </c>
      <c r="G8" s="63">
        <v>123</v>
      </c>
      <c r="H8" s="63">
        <v>206</v>
      </c>
      <c r="I8" s="63">
        <v>174</v>
      </c>
      <c r="J8" s="63">
        <v>346</v>
      </c>
      <c r="K8" s="63">
        <v>160</v>
      </c>
      <c r="L8" s="63">
        <v>269</v>
      </c>
      <c r="M8" s="63">
        <v>276</v>
      </c>
      <c r="N8" s="62">
        <v>174</v>
      </c>
      <c r="O8" s="43">
        <f>SUM(C8:N8)</f>
        <v>2997</v>
      </c>
      <c r="P8" s="45">
        <f>O8/B8</f>
        <v>11.141263940520446</v>
      </c>
      <c r="Q8" s="46">
        <f>P8/1000</f>
        <v>1.1141263940520446E-2</v>
      </c>
    </row>
    <row r="11" spans="1:17">
      <c r="H11" s="11"/>
    </row>
    <row r="32" spans="2:10">
      <c r="B32" s="68" t="s">
        <v>15</v>
      </c>
      <c r="C32" s="68"/>
      <c r="D32" s="68"/>
      <c r="E32" s="68"/>
      <c r="F32" s="68"/>
      <c r="G32" s="68"/>
      <c r="H32" s="68"/>
      <c r="I32" s="68"/>
      <c r="J32" s="68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