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1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N7" i="2"/>
  <c r="O7" s="1"/>
  <c r="P7" s="1"/>
  <c r="Q7" s="1"/>
  <c r="N7" i="1"/>
  <c r="O7" s="1"/>
  <c r="P7" s="1"/>
  <c r="Q7" s="1"/>
  <c r="D7" i="3"/>
  <c r="E7"/>
  <c r="F7"/>
  <c r="G7"/>
  <c r="H7"/>
  <c r="I7"/>
  <c r="J7"/>
  <c r="K7"/>
  <c r="L7"/>
  <c r="M7"/>
  <c r="N7"/>
  <c r="C7"/>
  <c r="D8"/>
  <c r="E8"/>
  <c r="F8"/>
  <c r="G8"/>
  <c r="H8"/>
  <c r="I8"/>
  <c r="J8"/>
  <c r="K8"/>
  <c r="L8"/>
  <c r="M8"/>
  <c r="N8"/>
  <c r="C8"/>
  <c r="D8" i="2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C7"/>
  <c r="D7" i="1"/>
  <c r="E7"/>
  <c r="F7"/>
  <c r="G7"/>
  <c r="H7"/>
  <c r="I7"/>
  <c r="J7"/>
  <c r="K7"/>
  <c r="L7"/>
  <c r="M7"/>
  <c r="C7"/>
  <c r="D8"/>
  <c r="E8"/>
  <c r="F8"/>
  <c r="G8"/>
  <c r="H8"/>
  <c r="I8"/>
  <c r="J8"/>
  <c r="K8"/>
  <c r="L8"/>
  <c r="M8"/>
  <c r="N8"/>
  <c r="C8"/>
  <c r="O8"/>
  <c r="P8" s="1"/>
  <c r="Q8" s="1"/>
  <c r="O7" i="3"/>
  <c r="P7" s="1"/>
  <c r="O8" i="4"/>
  <c r="P8" s="1"/>
  <c r="Q8" s="1"/>
  <c r="O7"/>
  <c r="P7" s="1"/>
  <c r="Q7" s="1"/>
  <c r="Q7" i="3" l="1"/>
  <c r="O8" i="2" l="1"/>
  <c r="P8" s="1"/>
  <c r="Q8" s="1"/>
  <c r="O8" i="3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<sst xmlns="http://schemas.openxmlformats.org/spreadsheetml/2006/main" count="76" uniqueCount="23">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</sst>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i/>
      <sz val="8"/>
      <color theme="1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3" fontId="21" fillId="0" borderId="10" xfId="1" applyNumberFormat="1" applyFont="1" applyFill="1" applyBorder="1" applyAlignment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3" fillId="0" borderId="4" xfId="1" applyFont="1" applyFill="1" applyBorder="1" applyAlignment="1">
      <alignment horizontal="center" vertical="center"/>
    </xf>
    <xf numFmtId="3" fontId="5" fillId="3" borderId="22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4" fontId="5" fillId="8" borderId="10" xfId="0" applyNumberFormat="1" applyFont="1" applyFill="1" applyBorder="1" applyAlignment="1">
      <alignment horizontal="center" vertical="center" wrapText="1"/>
    </xf>
    <xf numFmtId="4" fontId="5" fillId="8" borderId="11" xfId="0" applyNumberFormat="1" applyFont="1" applyFill="1" applyBorder="1" applyAlignment="1">
      <alignment horizontal="center" vertical="center"/>
    </xf>
    <xf numFmtId="164" fontId="24" fillId="8" borderId="4" xfId="0" applyNumberFormat="1" applyFont="1" applyFill="1" applyBorder="1" applyAlignment="1">
      <alignment horizontal="center" vertical="center"/>
    </xf>
    <xf numFmtId="3" fontId="19" fillId="0" borderId="17" xfId="0" applyNumberFormat="1" applyFont="1" applyBorder="1" applyAlignment="1">
      <alignment horizontal="center" vertical="center"/>
    </xf>
    <xf numFmtId="4" fontId="24" fillId="4" borderId="17" xfId="0" applyNumberFormat="1" applyFont="1" applyFill="1" applyBorder="1" applyAlignment="1">
      <alignment horizontal="center" vertical="center"/>
    </xf>
    <xf numFmtId="164" fontId="24" fillId="4" borderId="4" xfId="0" applyNumberFormat="1" applyFont="1" applyFill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4" fontId="24" fillId="4" borderId="11" xfId="0" applyNumberFormat="1" applyFont="1" applyFill="1" applyBorder="1" applyAlignment="1">
      <alignment horizontal="center" vertical="center"/>
    </xf>
    <xf numFmtId="164" fontId="24" fillId="4" borderId="11" xfId="0" applyNumberFormat="1" applyFont="1" applyFill="1" applyBorder="1" applyAlignment="1">
      <alignment horizontal="center" vertical="center"/>
    </xf>
    <xf numFmtId="4" fontId="24" fillId="5" borderId="11" xfId="0" applyNumberFormat="1" applyFont="1" applyFill="1" applyBorder="1" applyAlignment="1">
      <alignment horizontal="center" vertical="center"/>
    </xf>
    <xf numFmtId="164" fontId="24" fillId="5" borderId="11" xfId="0" applyNumberFormat="1" applyFont="1" applyFill="1" applyBorder="1" applyAlignment="1">
      <alignment horizontal="center" vertical="center"/>
    </xf>
    <xf numFmtId="4" fontId="24" fillId="5" borderId="17" xfId="0" applyNumberFormat="1" applyFont="1" applyFill="1" applyBorder="1" applyAlignment="1">
      <alignment horizontal="center" vertical="center"/>
    </xf>
    <xf numFmtId="164" fontId="24" fillId="5" borderId="4" xfId="0" applyNumberFormat="1" applyFont="1" applyFill="1" applyBorder="1" applyAlignment="1">
      <alignment horizontal="center" vertical="center"/>
    </xf>
    <xf numFmtId="4" fontId="24" fillId="7" borderId="11" xfId="0" applyNumberFormat="1" applyFont="1" applyFill="1" applyBorder="1" applyAlignment="1">
      <alignment horizontal="center" vertical="center"/>
    </xf>
    <xf numFmtId="164" fontId="24" fillId="7" borderId="11" xfId="0" applyNumberFormat="1" applyFont="1" applyFill="1" applyBorder="1" applyAlignment="1">
      <alignment horizontal="center" vertical="center"/>
    </xf>
    <xf numFmtId="4" fontId="24" fillId="7" borderId="17" xfId="0" applyNumberFormat="1" applyFont="1" applyFill="1" applyBorder="1" applyAlignment="1">
      <alignment horizontal="center" vertical="center"/>
    </xf>
    <xf numFmtId="164" fontId="24" fillId="7" borderId="4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3" fontId="14" fillId="0" borderId="9" xfId="1" applyNumberFormat="1" applyFont="1" applyFill="1" applyBorder="1" applyAlignment="1">
      <alignment horizontal="center"/>
    </xf>
    <xf numFmtId="3" fontId="14" fillId="0" borderId="12" xfId="1" applyNumberFormat="1" applyFont="1" applyFill="1" applyBorder="1" applyAlignment="1">
      <alignment horizontal="center"/>
    </xf>
    <xf numFmtId="3" fontId="16" fillId="0" borderId="12" xfId="0" applyNumberFormat="1" applyFont="1" applyFill="1" applyBorder="1" applyAlignment="1">
      <alignment horizontal="center"/>
    </xf>
    <xf numFmtId="3" fontId="14" fillId="0" borderId="12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164" fontId="24" fillId="8" borderId="11" xfId="0" applyNumberFormat="1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8" xfId="0" applyNumberFormat="1" applyFont="1" applyFill="1" applyBorder="1" applyAlignment="1">
      <alignment horizontal="center" vertical="center" wrapText="1"/>
    </xf>
    <xf numFmtId="3" fontId="21" fillId="3" borderId="2" xfId="1" applyNumberFormat="1" applyFont="1" applyFill="1" applyBorder="1" applyAlignment="1">
      <alignment horizontal="center" vertical="center"/>
    </xf>
    <xf numFmtId="3" fontId="21" fillId="3" borderId="8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0.17342825808031631"/>
          <c:w val="0.88015364782941952"/>
          <c:h val="0.59005952095744518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271140</c:v>
                </c:pt>
                <c:pt idx="1">
                  <c:v>220460</c:v>
                </c:pt>
                <c:pt idx="2">
                  <c:v>265500</c:v>
                </c:pt>
                <c:pt idx="3">
                  <c:v>286760</c:v>
                </c:pt>
                <c:pt idx="4">
                  <c:v>280280</c:v>
                </c:pt>
                <c:pt idx="5">
                  <c:v>302980</c:v>
                </c:pt>
                <c:pt idx="6">
                  <c:v>374300</c:v>
                </c:pt>
                <c:pt idx="7">
                  <c:v>412500</c:v>
                </c:pt>
                <c:pt idx="8">
                  <c:v>299240</c:v>
                </c:pt>
                <c:pt idx="9">
                  <c:v>290440</c:v>
                </c:pt>
                <c:pt idx="10">
                  <c:v>260600</c:v>
                </c:pt>
                <c:pt idx="11">
                  <c:v>262100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261940</c:v>
                </c:pt>
                <c:pt idx="1">
                  <c:v>251600</c:v>
                </c:pt>
                <c:pt idx="2">
                  <c:v>267040</c:v>
                </c:pt>
                <c:pt idx="3">
                  <c:v>263340</c:v>
                </c:pt>
                <c:pt idx="4">
                  <c:v>286580</c:v>
                </c:pt>
                <c:pt idx="5">
                  <c:v>287060</c:v>
                </c:pt>
                <c:pt idx="6">
                  <c:v>376340</c:v>
                </c:pt>
                <c:pt idx="7">
                  <c:v>434900</c:v>
                </c:pt>
                <c:pt idx="8">
                  <c:v>325080</c:v>
                </c:pt>
                <c:pt idx="9">
                  <c:v>293000</c:v>
                </c:pt>
                <c:pt idx="10">
                  <c:v>263620</c:v>
                </c:pt>
                <c:pt idx="11">
                  <c:v>272200</c:v>
                </c:pt>
              </c:numCache>
            </c:numRef>
          </c:val>
        </c:ser>
        <c:marker val="1"/>
        <c:axId val="117281536"/>
        <c:axId val="117283072"/>
      </c:lineChart>
      <c:catAx>
        <c:axId val="11728153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7283072"/>
        <c:crossesAt val="0"/>
        <c:auto val="1"/>
        <c:lblAlgn val="ctr"/>
        <c:lblOffset val="100"/>
      </c:catAx>
      <c:valAx>
        <c:axId val="11728307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17281536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72"/>
          <c:y val="0.88924017611388972"/>
          <c:w val="0.52418879056047263"/>
          <c:h val="7.5527441092335404E-2"/>
        </c:manualLayout>
      </c:layout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424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12042.122889283895</c:v>
                </c:pt>
                <c:pt idx="1">
                  <c:v>8421.7647737471762</c:v>
                </c:pt>
                <c:pt idx="2">
                  <c:v>8780.9301130703443</c:v>
                </c:pt>
                <c:pt idx="3">
                  <c:v>9287.1413236675653</c:v>
                </c:pt>
                <c:pt idx="4">
                  <c:v>11606.640183970329</c:v>
                </c:pt>
                <c:pt idx="5">
                  <c:v>11566.069452632481</c:v>
                </c:pt>
                <c:pt idx="6">
                  <c:v>10373.444294584064</c:v>
                </c:pt>
                <c:pt idx="7">
                  <c:v>8207.8368125973429</c:v>
                </c:pt>
                <c:pt idx="8">
                  <c:v>9758.2941872315387</c:v>
                </c:pt>
                <c:pt idx="9">
                  <c:v>13592.596775868551</c:v>
                </c:pt>
                <c:pt idx="10">
                  <c:v>8102.7712718006705</c:v>
                </c:pt>
                <c:pt idx="11">
                  <c:v>9812.7253974081177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8080.30905213191</c:v>
                </c:pt>
                <c:pt idx="1">
                  <c:v>8411.110513011412</c:v>
                </c:pt>
                <c:pt idx="2">
                  <c:v>10680.94723140082</c:v>
                </c:pt>
                <c:pt idx="3">
                  <c:v>6791.4929408230701</c:v>
                </c:pt>
                <c:pt idx="4">
                  <c:v>12601.591068388905</c:v>
                </c:pt>
                <c:pt idx="5">
                  <c:v>6044.9103834985481</c:v>
                </c:pt>
                <c:pt idx="6">
                  <c:v>10927.801141483929</c:v>
                </c:pt>
                <c:pt idx="7">
                  <c:v>11608.154600981276</c:v>
                </c:pt>
                <c:pt idx="8">
                  <c:v>10283.572644437769</c:v>
                </c:pt>
                <c:pt idx="9">
                  <c:v>9807.9273054971472</c:v>
                </c:pt>
                <c:pt idx="10">
                  <c:v>10536.447381596076</c:v>
                </c:pt>
                <c:pt idx="11">
                  <c:v>10211.322719535396</c:v>
                </c:pt>
              </c:numCache>
            </c:numRef>
          </c:val>
        </c:ser>
        <c:marker val="1"/>
        <c:axId val="118143616"/>
        <c:axId val="115941760"/>
      </c:lineChart>
      <c:catAx>
        <c:axId val="118143616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5941760"/>
        <c:crossesAt val="0"/>
        <c:auto val="1"/>
        <c:lblAlgn val="ctr"/>
        <c:lblOffset val="100"/>
      </c:catAx>
      <c:valAx>
        <c:axId val="11594176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18143616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7651"/>
          <c:w val="0.52571251548946718"/>
          <c:h val="0.11075973149777101"/>
        </c:manualLayout>
      </c:layout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523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13257.175278622086</c:v>
                </c:pt>
                <c:pt idx="1">
                  <c:v>2207.4680851063831</c:v>
                </c:pt>
                <c:pt idx="2">
                  <c:v>4600.4376899696044</c:v>
                </c:pt>
                <c:pt idx="3">
                  <c:v>4736.4721377912865</c:v>
                </c:pt>
                <c:pt idx="4">
                  <c:v>13615.811550151975</c:v>
                </c:pt>
                <c:pt idx="5">
                  <c:v>9460.577507598784</c:v>
                </c:pt>
                <c:pt idx="6">
                  <c:v>9868.6808510638293</c:v>
                </c:pt>
                <c:pt idx="7">
                  <c:v>4761.2056737588646</c:v>
                </c:pt>
                <c:pt idx="8">
                  <c:v>9510.0445795339401</c:v>
                </c:pt>
                <c:pt idx="9">
                  <c:v>8409.4022289766963</c:v>
                </c:pt>
                <c:pt idx="10">
                  <c:v>5095.1084093211748</c:v>
                </c:pt>
                <c:pt idx="11">
                  <c:v>8941.1732522796337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4737.4775703825926</c:v>
                </c:pt>
                <c:pt idx="1">
                  <c:v>8458.0096937197068</c:v>
                </c:pt>
                <c:pt idx="2">
                  <c:v>7813.1174590079409</c:v>
                </c:pt>
                <c:pt idx="3">
                  <c:v>7887.5281014746824</c:v>
                </c:pt>
                <c:pt idx="4">
                  <c:v>5183.9414251830458</c:v>
                </c:pt>
                <c:pt idx="5">
                  <c:v>7056.6092605960603</c:v>
                </c:pt>
                <c:pt idx="6">
                  <c:v>9772.5977106321552</c:v>
                </c:pt>
                <c:pt idx="7">
                  <c:v>11893.301020934308</c:v>
                </c:pt>
                <c:pt idx="8">
                  <c:v>10429.891719088377</c:v>
                </c:pt>
                <c:pt idx="9">
                  <c:v>8011.5458389192536</c:v>
                </c:pt>
                <c:pt idx="10">
                  <c:v>4799.4864391048777</c:v>
                </c:pt>
                <c:pt idx="11">
                  <c:v>4725.0757966381352</c:v>
                </c:pt>
              </c:numCache>
            </c:numRef>
          </c:val>
        </c:ser>
        <c:marker val="1"/>
        <c:axId val="115970816"/>
        <c:axId val="115972352"/>
      </c:lineChart>
      <c:catAx>
        <c:axId val="11597081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5972352"/>
        <c:crossesAt val="0"/>
        <c:auto val="1"/>
        <c:lblAlgn val="ctr"/>
        <c:lblOffset val="100"/>
      </c:catAx>
      <c:valAx>
        <c:axId val="11597235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15970816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184"/>
        </c:manualLayout>
      </c:layout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8118</c:v>
                </c:pt>
                <c:pt idx="1">
                  <c:v>7891</c:v>
                </c:pt>
                <c:pt idx="2">
                  <c:v>7944</c:v>
                </c:pt>
                <c:pt idx="3">
                  <c:v>9410</c:v>
                </c:pt>
                <c:pt idx="4">
                  <c:v>11293</c:v>
                </c:pt>
                <c:pt idx="5">
                  <c:v>10698</c:v>
                </c:pt>
                <c:pt idx="6">
                  <c:v>13976</c:v>
                </c:pt>
                <c:pt idx="7">
                  <c:v>14928</c:v>
                </c:pt>
                <c:pt idx="8">
                  <c:v>12345</c:v>
                </c:pt>
                <c:pt idx="9">
                  <c:v>11800</c:v>
                </c:pt>
                <c:pt idx="10">
                  <c:v>9591</c:v>
                </c:pt>
                <c:pt idx="11">
                  <c:v>8705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9784</c:v>
                </c:pt>
                <c:pt idx="1">
                  <c:v>9425</c:v>
                </c:pt>
                <c:pt idx="2">
                  <c:v>11094</c:v>
                </c:pt>
                <c:pt idx="3">
                  <c:v>9480</c:v>
                </c:pt>
                <c:pt idx="4">
                  <c:v>10168</c:v>
                </c:pt>
                <c:pt idx="5">
                  <c:v>10988</c:v>
                </c:pt>
                <c:pt idx="6">
                  <c:v>14847</c:v>
                </c:pt>
                <c:pt idx="7">
                  <c:v>15337</c:v>
                </c:pt>
                <c:pt idx="8">
                  <c:v>12204</c:v>
                </c:pt>
                <c:pt idx="9">
                  <c:v>11173</c:v>
                </c:pt>
                <c:pt idx="10">
                  <c:v>9681</c:v>
                </c:pt>
                <c:pt idx="11">
                  <c:v>9617</c:v>
                </c:pt>
              </c:numCache>
            </c:numRef>
          </c:val>
        </c:ser>
        <c:marker val="1"/>
        <c:axId val="118352512"/>
        <c:axId val="118165888"/>
      </c:lineChart>
      <c:catAx>
        <c:axId val="11835251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8165888"/>
        <c:crosses val="autoZero"/>
        <c:auto val="1"/>
        <c:lblAlgn val="ctr"/>
        <c:lblOffset val="100"/>
      </c:catAx>
      <c:valAx>
        <c:axId val="11816588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8352512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161"/>
          <c:y val="0.85056911988823958"/>
          <c:w val="0.36796145739235198"/>
          <c:h val="0.1215249555499112"/>
        </c:manualLayout>
      </c:layout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42">
          <cell r="F42">
            <v>261940</v>
          </cell>
          <cell r="G42">
            <v>251600</v>
          </cell>
          <cell r="H42">
            <v>267040</v>
          </cell>
          <cell r="I42">
            <v>263340</v>
          </cell>
          <cell r="J42">
            <v>286580</v>
          </cell>
          <cell r="K42">
            <v>287060</v>
          </cell>
          <cell r="L42">
            <v>376340</v>
          </cell>
          <cell r="M42">
            <v>434900</v>
          </cell>
          <cell r="N42">
            <v>325080</v>
          </cell>
          <cell r="O42">
            <v>293000</v>
          </cell>
          <cell r="P42">
            <v>263620</v>
          </cell>
          <cell r="Q42">
            <v>272200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 refreshError="1"/>
      <sheetData sheetId="1" refreshError="1"/>
      <sheetData sheetId="2">
        <row r="42">
          <cell r="F42">
            <v>271140</v>
          </cell>
          <cell r="G42">
            <v>220460</v>
          </cell>
          <cell r="H42">
            <v>265500</v>
          </cell>
          <cell r="I42">
            <v>286760</v>
          </cell>
          <cell r="J42">
            <v>280280</v>
          </cell>
          <cell r="K42">
            <v>302980</v>
          </cell>
          <cell r="L42">
            <v>374300</v>
          </cell>
          <cell r="M42">
            <v>412500</v>
          </cell>
          <cell r="N42">
            <v>299240</v>
          </cell>
          <cell r="O42">
            <v>290440</v>
          </cell>
          <cell r="P42">
            <v>260600</v>
          </cell>
          <cell r="Q42">
            <v>262100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3">
          <cell r="C13">
            <v>8080.30905213191</v>
          </cell>
          <cell r="D13">
            <v>8411.110513011412</v>
          </cell>
          <cell r="E13">
            <v>10680.94723140082</v>
          </cell>
          <cell r="F13">
            <v>6791.4929408230701</v>
          </cell>
          <cell r="G13">
            <v>12601.591068388905</v>
          </cell>
          <cell r="H13">
            <v>6044.9103834985481</v>
          </cell>
          <cell r="I13">
            <v>10927.801141483929</v>
          </cell>
          <cell r="J13">
            <v>11608.154600981276</v>
          </cell>
          <cell r="K13">
            <v>10283.572644437769</v>
          </cell>
          <cell r="L13">
            <v>9807.9273054971472</v>
          </cell>
          <cell r="M13">
            <v>10536.447381596076</v>
          </cell>
          <cell r="N13">
            <v>10211.322719535396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3">
          <cell r="C13">
            <v>12042.122889283895</v>
          </cell>
          <cell r="D13">
            <v>8421.7647737471762</v>
          </cell>
          <cell r="E13">
            <v>8780.9301130703443</v>
          </cell>
          <cell r="F13">
            <v>9287.1413236675653</v>
          </cell>
          <cell r="G13">
            <v>11606.640183970329</v>
          </cell>
          <cell r="H13">
            <v>11566.069452632481</v>
          </cell>
          <cell r="I13">
            <v>10373.444294584064</v>
          </cell>
          <cell r="J13">
            <v>8207.8368125973429</v>
          </cell>
          <cell r="K13">
            <v>9758.2941872315387</v>
          </cell>
          <cell r="L13">
            <v>13592.596775868551</v>
          </cell>
          <cell r="M13">
            <v>8102.7712718006705</v>
          </cell>
          <cell r="N13">
            <v>9812.7253974081177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2">
          <cell r="C12">
            <v>4737.4775703825926</v>
          </cell>
          <cell r="D12">
            <v>8458.0096937197068</v>
          </cell>
          <cell r="E12">
            <v>7813.1174590079409</v>
          </cell>
          <cell r="F12">
            <v>7887.5281014746824</v>
          </cell>
          <cell r="G12">
            <v>5183.9414251830458</v>
          </cell>
          <cell r="H12">
            <v>7056.6092605960603</v>
          </cell>
          <cell r="I12">
            <v>9772.5977106321552</v>
          </cell>
          <cell r="J12">
            <v>11893.301020934308</v>
          </cell>
          <cell r="K12">
            <v>10429.891719088377</v>
          </cell>
          <cell r="L12">
            <v>8011.5458389192536</v>
          </cell>
          <cell r="M12">
            <v>4799.4864391048777</v>
          </cell>
          <cell r="N12">
            <v>4725.0757966381352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2">
          <cell r="C12">
            <v>13257.175278622086</v>
          </cell>
          <cell r="D12">
            <v>2207.4680851063831</v>
          </cell>
          <cell r="E12">
            <v>4600.4376899696044</v>
          </cell>
          <cell r="F12">
            <v>4736.4721377912865</v>
          </cell>
          <cell r="G12">
            <v>13615.811550151975</v>
          </cell>
          <cell r="H12">
            <v>9460.577507598784</v>
          </cell>
          <cell r="I12">
            <v>9868.6808510638293</v>
          </cell>
          <cell r="J12">
            <v>4761.2056737588646</v>
          </cell>
          <cell r="K12">
            <v>9510.0445795339401</v>
          </cell>
          <cell r="L12">
            <v>8409.4022289766963</v>
          </cell>
          <cell r="M12">
            <v>5095.1084093211748</v>
          </cell>
          <cell r="N12">
            <v>8941.1732522796337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M7" sqref="M7:N7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2" t="s">
        <v>18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5" t="s">
        <v>1</v>
      </c>
      <c r="C5" s="74" t="s">
        <v>16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7" t="s">
        <v>17</v>
      </c>
      <c r="P5" s="70" t="s">
        <v>0</v>
      </c>
      <c r="Q5" s="70" t="s">
        <v>19</v>
      </c>
    </row>
    <row r="6" spans="1:17" s="5" customFormat="1" ht="17.100000000000001" customHeight="1" thickBot="1">
      <c r="A6" s="1"/>
      <c r="B6" s="76"/>
      <c r="C6" s="33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4" t="s">
        <v>13</v>
      </c>
      <c r="O6" s="78"/>
      <c r="P6" s="71"/>
      <c r="Q6" s="71"/>
    </row>
    <row r="7" spans="1:17" s="5" customFormat="1" ht="17.100000000000001" customHeight="1">
      <c r="A7" s="17">
        <v>2016</v>
      </c>
      <c r="B7" s="27">
        <v>6013</v>
      </c>
      <c r="C7" s="15">
        <f>[1]AXARQUIA!F42</f>
        <v>261940</v>
      </c>
      <c r="D7" s="16">
        <f>[1]AXARQUIA!G42</f>
        <v>251600</v>
      </c>
      <c r="E7" s="16">
        <f>[1]AXARQUIA!H42</f>
        <v>267040</v>
      </c>
      <c r="F7" s="16">
        <f>[1]AXARQUIA!I42</f>
        <v>263340</v>
      </c>
      <c r="G7" s="16">
        <f>[1]AXARQUIA!J42</f>
        <v>286580</v>
      </c>
      <c r="H7" s="16">
        <f>[1]AXARQUIA!K42</f>
        <v>287060</v>
      </c>
      <c r="I7" s="16">
        <f>[1]AXARQUIA!L42</f>
        <v>376340</v>
      </c>
      <c r="J7" s="16">
        <f>[1]AXARQUIA!M42</f>
        <v>434900</v>
      </c>
      <c r="K7" s="16">
        <f>[1]AXARQUIA!N42</f>
        <v>325080</v>
      </c>
      <c r="L7" s="16">
        <f>[1]AXARQUIA!O42</f>
        <v>293000</v>
      </c>
      <c r="M7" s="16">
        <f>[1]AXARQUIA!P42</f>
        <v>263620</v>
      </c>
      <c r="N7" s="16">
        <f>[1]AXARQUIA!Q42</f>
        <v>272200</v>
      </c>
      <c r="O7" s="50">
        <f>SUM(C7:N7)</f>
        <v>3582700</v>
      </c>
      <c r="P7" s="51">
        <f>O7/B7</f>
        <v>595.82571095958758</v>
      </c>
      <c r="Q7" s="52">
        <f>P7/1000</f>
        <v>0.59582571095958758</v>
      </c>
    </row>
    <row r="8" spans="1:17" s="6" customFormat="1" ht="15" thickBot="1">
      <c r="A8" s="18">
        <v>2015</v>
      </c>
      <c r="B8" s="28">
        <v>6103</v>
      </c>
      <c r="C8" s="31">
        <f>[2]AXARQUIA!F42</f>
        <v>271140</v>
      </c>
      <c r="D8" s="19">
        <f>[2]AXARQUIA!G42</f>
        <v>220460</v>
      </c>
      <c r="E8" s="19">
        <f>[2]AXARQUIA!H42</f>
        <v>265500</v>
      </c>
      <c r="F8" s="19">
        <f>[2]AXARQUIA!I42</f>
        <v>286760</v>
      </c>
      <c r="G8" s="19">
        <f>[2]AXARQUIA!J42</f>
        <v>280280</v>
      </c>
      <c r="H8" s="19">
        <f>[2]AXARQUIA!K42</f>
        <v>302980</v>
      </c>
      <c r="I8" s="19">
        <f>[2]AXARQUIA!L42</f>
        <v>374300</v>
      </c>
      <c r="J8" s="19">
        <f>[2]AXARQUIA!M42</f>
        <v>412500</v>
      </c>
      <c r="K8" s="19">
        <f>[2]AXARQUIA!N42</f>
        <v>299240</v>
      </c>
      <c r="L8" s="19">
        <f>[2]AXARQUIA!O42</f>
        <v>290440</v>
      </c>
      <c r="M8" s="19">
        <f>[2]AXARQUIA!P42</f>
        <v>260600</v>
      </c>
      <c r="N8" s="31">
        <f>[2]AXARQUIA!Q42</f>
        <v>262100</v>
      </c>
      <c r="O8" s="47">
        <f>SUM(C8:N8)</f>
        <v>3526300</v>
      </c>
      <c r="P8" s="48">
        <f>O8/B8</f>
        <v>577.79780435851217</v>
      </c>
      <c r="Q8" s="49">
        <f>P8/1000</f>
        <v>0.57779780435851213</v>
      </c>
    </row>
    <row r="22" spans="2:13" ht="15.75" customHeight="1"/>
    <row r="32" spans="2:13">
      <c r="B32" s="73" t="s">
        <v>14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tabSelected="1" workbookViewId="0">
      <selection activeCell="U17" sqref="U17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2" t="s">
        <v>20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7" ht="17.25" customHeight="1"/>
    <row r="4" spans="1:17" ht="17.25" customHeight="1" thickBot="1"/>
    <row r="5" spans="1:17" ht="16.5" customHeight="1">
      <c r="A5" s="5"/>
      <c r="B5" s="81" t="s">
        <v>1</v>
      </c>
      <c r="C5" s="74" t="s">
        <v>16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83" t="s">
        <v>17</v>
      </c>
      <c r="P5" s="79" t="s">
        <v>0</v>
      </c>
      <c r="Q5" s="79" t="s">
        <v>19</v>
      </c>
    </row>
    <row r="6" spans="1:17" ht="17.100000000000001" customHeight="1" thickBot="1">
      <c r="A6" s="5"/>
      <c r="B6" s="82"/>
      <c r="C6" s="3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2" t="s">
        <v>13</v>
      </c>
      <c r="O6" s="84"/>
      <c r="P6" s="80"/>
      <c r="Q6" s="80"/>
    </row>
    <row r="7" spans="1:17" s="13" customFormat="1" ht="17.100000000000001" customHeight="1">
      <c r="A7" s="17">
        <v>2016</v>
      </c>
      <c r="B7" s="27">
        <v>6013</v>
      </c>
      <c r="C7" s="15">
        <f>'[3]Por Municipio - 2016'!C13</f>
        <v>8080.30905213191</v>
      </c>
      <c r="D7" s="16">
        <f>'[3]Por Municipio - 2016'!D13</f>
        <v>8411.110513011412</v>
      </c>
      <c r="E7" s="16">
        <f>'[3]Por Municipio - 2016'!E13</f>
        <v>10680.94723140082</v>
      </c>
      <c r="F7" s="16">
        <f>'[3]Por Municipio - 2016'!F13</f>
        <v>6791.4929408230701</v>
      </c>
      <c r="G7" s="16">
        <f>'[3]Por Municipio - 2016'!G13</f>
        <v>12601.591068388905</v>
      </c>
      <c r="H7" s="16">
        <f>'[3]Por Municipio - 2016'!H13</f>
        <v>6044.9103834985481</v>
      </c>
      <c r="I7" s="16">
        <f>'[3]Por Municipio - 2016'!I13</f>
        <v>10927.801141483929</v>
      </c>
      <c r="J7" s="16">
        <f>'[3]Por Municipio - 2016'!J13</f>
        <v>11608.154600981276</v>
      </c>
      <c r="K7" s="16">
        <f>'[3]Por Municipio - 2016'!K13</f>
        <v>10283.572644437769</v>
      </c>
      <c r="L7" s="16">
        <f>'[3]Por Municipio - 2016'!L13</f>
        <v>9807.9273054971472</v>
      </c>
      <c r="M7" s="16">
        <f>'[3]Por Municipio - 2016'!M13</f>
        <v>10536.447381596076</v>
      </c>
      <c r="N7" s="16">
        <f>'[3]Por Municipio - 2016'!N13</f>
        <v>10211.322719535396</v>
      </c>
      <c r="O7" s="50">
        <f>SUM(C7:N7)</f>
        <v>115985.58698278626</v>
      </c>
      <c r="P7" s="53">
        <f>O7/B7</f>
        <v>19.289138031396352</v>
      </c>
      <c r="Q7" s="54">
        <f>P7/1000</f>
        <v>1.9289138031396352E-2</v>
      </c>
    </row>
    <row r="8" spans="1:17" s="7" customFormat="1" ht="15" thickBot="1">
      <c r="A8" s="18">
        <v>2015</v>
      </c>
      <c r="B8" s="28">
        <v>6103</v>
      </c>
      <c r="C8" s="31">
        <f>'[4]Por Municipio - 2015'!C13</f>
        <v>12042.122889283895</v>
      </c>
      <c r="D8" s="19">
        <f>'[4]Por Municipio - 2015'!D13</f>
        <v>8421.7647737471762</v>
      </c>
      <c r="E8" s="19">
        <f>'[4]Por Municipio - 2015'!E13</f>
        <v>8780.9301130703443</v>
      </c>
      <c r="F8" s="19">
        <f>'[4]Por Municipio - 2015'!F13</f>
        <v>9287.1413236675653</v>
      </c>
      <c r="G8" s="19">
        <f>'[4]Por Municipio - 2015'!G13</f>
        <v>11606.640183970329</v>
      </c>
      <c r="H8" s="19">
        <f>'[4]Por Municipio - 2015'!H13</f>
        <v>11566.069452632481</v>
      </c>
      <c r="I8" s="19">
        <f>'[4]Por Municipio - 2015'!I13</f>
        <v>10373.444294584064</v>
      </c>
      <c r="J8" s="19">
        <f>'[4]Por Municipio - 2015'!J13</f>
        <v>8207.8368125973429</v>
      </c>
      <c r="K8" s="19">
        <f>'[4]Por Municipio - 2015'!K13</f>
        <v>9758.2941872315387</v>
      </c>
      <c r="L8" s="19">
        <f>'[4]Por Municipio - 2015'!L13</f>
        <v>13592.596775868551</v>
      </c>
      <c r="M8" s="19">
        <f>'[4]Por Municipio - 2015'!M13</f>
        <v>8102.7712718006705</v>
      </c>
      <c r="N8" s="31">
        <f>'[4]Por Municipio - 2015'!N13</f>
        <v>9812.7253974081177</v>
      </c>
      <c r="O8" s="47">
        <f>SUM(C8:N8)</f>
        <v>121552.33747586209</v>
      </c>
      <c r="P8" s="55">
        <f>O8/B8</f>
        <v>19.916817544791428</v>
      </c>
      <c r="Q8" s="56">
        <f>P8/1000</f>
        <v>1.9916817544791427E-2</v>
      </c>
    </row>
    <row r="31" spans="2:14">
      <c r="B31" s="73" t="s">
        <v>15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T17" sqref="T17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2" t="s">
        <v>21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4" spans="1:17" ht="15" thickBot="1"/>
    <row r="5" spans="1:17" ht="16.5" customHeight="1">
      <c r="A5" s="5"/>
      <c r="B5" s="87" t="s">
        <v>1</v>
      </c>
      <c r="C5" s="74" t="s">
        <v>16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89" t="s">
        <v>17</v>
      </c>
      <c r="P5" s="85" t="s">
        <v>0</v>
      </c>
      <c r="Q5" s="85" t="s">
        <v>19</v>
      </c>
    </row>
    <row r="6" spans="1:17" ht="17.100000000000001" customHeight="1" thickBot="1">
      <c r="A6" s="5"/>
      <c r="B6" s="88"/>
      <c r="C6" s="25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9" t="s">
        <v>13</v>
      </c>
      <c r="O6" s="90"/>
      <c r="P6" s="86"/>
      <c r="Q6" s="86"/>
    </row>
    <row r="7" spans="1:17" s="13" customFormat="1" ht="17.100000000000001" customHeight="1">
      <c r="A7" s="17">
        <v>2016</v>
      </c>
      <c r="B7" s="27">
        <v>6013</v>
      </c>
      <c r="C7" s="26">
        <f>'[5]VIDRIO POR MUNICIPIOS'!C12</f>
        <v>4737.4775703825926</v>
      </c>
      <c r="D7" s="16">
        <f>'[5]VIDRIO POR MUNICIPIOS'!D12</f>
        <v>8458.0096937197068</v>
      </c>
      <c r="E7" s="16">
        <f>'[5]VIDRIO POR MUNICIPIOS'!E12</f>
        <v>7813.1174590079409</v>
      </c>
      <c r="F7" s="16">
        <f>'[5]VIDRIO POR MUNICIPIOS'!F12</f>
        <v>7887.5281014746824</v>
      </c>
      <c r="G7" s="16">
        <f>'[5]VIDRIO POR MUNICIPIOS'!G12</f>
        <v>5183.9414251830458</v>
      </c>
      <c r="H7" s="16">
        <f>'[5]VIDRIO POR MUNICIPIOS'!H12</f>
        <v>7056.6092605960603</v>
      </c>
      <c r="I7" s="16">
        <f>'[5]VIDRIO POR MUNICIPIOS'!I12</f>
        <v>9772.5977106321552</v>
      </c>
      <c r="J7" s="16">
        <f>'[5]VIDRIO POR MUNICIPIOS'!J12</f>
        <v>11893.301020934308</v>
      </c>
      <c r="K7" s="16">
        <f>'[5]VIDRIO POR MUNICIPIOS'!K12</f>
        <v>10429.891719088377</v>
      </c>
      <c r="L7" s="16">
        <f>'[5]VIDRIO POR MUNICIPIOS'!L12</f>
        <v>8011.5458389192536</v>
      </c>
      <c r="M7" s="16">
        <f>'[5]VIDRIO POR MUNICIPIOS'!M12</f>
        <v>4799.4864391048777</v>
      </c>
      <c r="N7" s="26">
        <f>'[5]VIDRIO POR MUNICIPIOS'!N12</f>
        <v>4725.0757966381352</v>
      </c>
      <c r="O7" s="50">
        <f>SUM(C7:N7)</f>
        <v>90768.582035681131</v>
      </c>
      <c r="P7" s="57">
        <f>O7/B7</f>
        <v>15.095390326905227</v>
      </c>
      <c r="Q7" s="58">
        <f>P7/1000</f>
        <v>1.5095390326905227E-2</v>
      </c>
    </row>
    <row r="8" spans="1:17" s="4" customFormat="1" ht="15" thickBot="1">
      <c r="A8" s="18">
        <v>2015</v>
      </c>
      <c r="B8" s="28">
        <v>6103</v>
      </c>
      <c r="C8" s="23">
        <f>'[6]VIDRIO POR MUNICIPIOS'!C12</f>
        <v>13257.175278622086</v>
      </c>
      <c r="D8" s="24">
        <f>'[6]VIDRIO POR MUNICIPIOS'!D12</f>
        <v>2207.4680851063831</v>
      </c>
      <c r="E8" s="24">
        <f>'[6]VIDRIO POR MUNICIPIOS'!E12</f>
        <v>4600.4376899696044</v>
      </c>
      <c r="F8" s="24">
        <f>'[6]VIDRIO POR MUNICIPIOS'!F12</f>
        <v>4736.4721377912865</v>
      </c>
      <c r="G8" s="24">
        <f>'[6]VIDRIO POR MUNICIPIOS'!G12</f>
        <v>13615.811550151975</v>
      </c>
      <c r="H8" s="24">
        <f>'[6]VIDRIO POR MUNICIPIOS'!H12</f>
        <v>9460.577507598784</v>
      </c>
      <c r="I8" s="24">
        <f>'[6]VIDRIO POR MUNICIPIOS'!I12</f>
        <v>9868.6808510638293</v>
      </c>
      <c r="J8" s="24">
        <f>'[6]VIDRIO POR MUNICIPIOS'!J12</f>
        <v>4761.2056737588646</v>
      </c>
      <c r="K8" s="24">
        <f>'[6]VIDRIO POR MUNICIPIOS'!K12</f>
        <v>9510.0445795339401</v>
      </c>
      <c r="L8" s="24">
        <f>'[6]VIDRIO POR MUNICIPIOS'!L12</f>
        <v>8409.4022289766963</v>
      </c>
      <c r="M8" s="24">
        <f>'[6]VIDRIO POR MUNICIPIOS'!M12</f>
        <v>5095.1084093211748</v>
      </c>
      <c r="N8" s="23">
        <f>'[6]VIDRIO POR MUNICIPIOS'!N12</f>
        <v>8941.1732522796337</v>
      </c>
      <c r="O8" s="47">
        <f>SUM(C8:N8)</f>
        <v>94463.557244174255</v>
      </c>
      <c r="P8" s="59">
        <f>O8/B8</f>
        <v>15.478216818642348</v>
      </c>
      <c r="Q8" s="60">
        <f>P8/1000</f>
        <v>1.5478216818642348E-2</v>
      </c>
    </row>
    <row r="33" spans="2:13">
      <c r="B33" s="73" t="s">
        <v>15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O7" sqref="O7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2" t="s">
        <v>22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4" spans="1:17" ht="15" thickBot="1"/>
    <row r="5" spans="1:17" ht="16.5" customHeight="1">
      <c r="B5" s="97" t="s">
        <v>1</v>
      </c>
      <c r="C5" s="99" t="s">
        <v>16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3" t="s">
        <v>17</v>
      </c>
      <c r="P5" s="95" t="s">
        <v>0</v>
      </c>
      <c r="Q5" s="91" t="s">
        <v>19</v>
      </c>
    </row>
    <row r="6" spans="1:17" ht="17.100000000000001" customHeight="1" thickBot="1">
      <c r="B6" s="98"/>
      <c r="C6" s="39" t="s">
        <v>2</v>
      </c>
      <c r="D6" s="40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1" t="s">
        <v>8</v>
      </c>
      <c r="J6" s="41" t="s">
        <v>9</v>
      </c>
      <c r="K6" s="41" t="s">
        <v>10</v>
      </c>
      <c r="L6" s="41" t="s">
        <v>11</v>
      </c>
      <c r="M6" s="41" t="s">
        <v>12</v>
      </c>
      <c r="N6" s="40" t="s">
        <v>13</v>
      </c>
      <c r="O6" s="94"/>
      <c r="P6" s="96"/>
      <c r="Q6" s="92"/>
    </row>
    <row r="7" spans="1:17" ht="17.100000000000001" customHeight="1">
      <c r="A7" s="37">
        <v>2016</v>
      </c>
      <c r="B7" s="35">
        <v>6013</v>
      </c>
      <c r="C7" s="61">
        <v>9784</v>
      </c>
      <c r="D7" s="62">
        <v>9425</v>
      </c>
      <c r="E7" s="63">
        <v>11094</v>
      </c>
      <c r="F7" s="63">
        <v>9480</v>
      </c>
      <c r="G7" s="63">
        <v>10168</v>
      </c>
      <c r="H7" s="63">
        <v>10988</v>
      </c>
      <c r="I7" s="63">
        <v>14847</v>
      </c>
      <c r="J7" s="63">
        <v>15337</v>
      </c>
      <c r="K7" s="63">
        <v>12204</v>
      </c>
      <c r="L7" s="63">
        <v>11173</v>
      </c>
      <c r="M7" s="63">
        <v>9681</v>
      </c>
      <c r="N7" s="62">
        <v>9617</v>
      </c>
      <c r="O7" s="42">
        <f>SUM(C7:N7)</f>
        <v>133798</v>
      </c>
      <c r="P7" s="44">
        <f>O7/B7</f>
        <v>22.251455180442374</v>
      </c>
      <c r="Q7" s="69">
        <f>P7/1000</f>
        <v>2.2251455180442373E-2</v>
      </c>
    </row>
    <row r="8" spans="1:17" s="4" customFormat="1" ht="15" thickBot="1">
      <c r="A8" s="38">
        <v>2015</v>
      </c>
      <c r="B8" s="36">
        <v>6103</v>
      </c>
      <c r="C8" s="64">
        <v>8118</v>
      </c>
      <c r="D8" s="65">
        <v>7891</v>
      </c>
      <c r="E8" s="65">
        <v>7944</v>
      </c>
      <c r="F8" s="65">
        <v>9410</v>
      </c>
      <c r="G8" s="65">
        <v>11293</v>
      </c>
      <c r="H8" s="65">
        <v>10698</v>
      </c>
      <c r="I8" s="65">
        <v>13976</v>
      </c>
      <c r="J8" s="65">
        <v>14928</v>
      </c>
      <c r="K8" s="65">
        <v>12345</v>
      </c>
      <c r="L8" s="66">
        <v>11800</v>
      </c>
      <c r="M8" s="67">
        <v>9591</v>
      </c>
      <c r="N8" s="68">
        <v>8705</v>
      </c>
      <c r="O8" s="43">
        <f>SUM(C8:N8)</f>
        <v>126699</v>
      </c>
      <c r="P8" s="45">
        <f>O8/B8</f>
        <v>20.760117974766509</v>
      </c>
      <c r="Q8" s="46">
        <f>P8/1000</f>
        <v>2.0760117974766509E-2</v>
      </c>
    </row>
    <row r="11" spans="1:17">
      <c r="H11" s="11"/>
    </row>
    <row r="32" spans="2:10">
      <c r="B32" s="73" t="s">
        <v>15</v>
      </c>
      <c r="C32" s="73"/>
      <c r="D32" s="73"/>
      <c r="E32" s="73"/>
      <c r="F32" s="73"/>
      <c r="G32" s="73"/>
      <c r="H32" s="73"/>
      <c r="I32" s="73"/>
      <c r="J32" s="73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7: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