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N7" i="1"/>
  <c r="O7" s="1"/>
  <c r="P7" s="1"/>
  <c r="Q7" s="1"/>
  <c r="D7"/>
  <c r="E7"/>
  <c r="F7"/>
  <c r="G7"/>
  <c r="H7"/>
  <c r="I7"/>
  <c r="J7"/>
  <c r="K7"/>
  <c r="L7"/>
  <c r="M7"/>
  <c r="C7"/>
  <c r="D8"/>
  <c r="E8"/>
  <c r="F8"/>
  <c r="G8"/>
  <c r="H8"/>
  <c r="I8"/>
  <c r="J8"/>
  <c r="K8"/>
  <c r="L8"/>
  <c r="M8"/>
  <c r="N8"/>
  <c r="C8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C7"/>
  <c r="D7" i="3"/>
  <c r="E7"/>
  <c r="F7"/>
  <c r="G7"/>
  <c r="H7"/>
  <c r="I7"/>
  <c r="J7"/>
  <c r="K7"/>
  <c r="L7"/>
  <c r="M7"/>
  <c r="N7"/>
  <c r="C7"/>
  <c r="D8"/>
  <c r="E8"/>
  <c r="F8"/>
  <c r="G8"/>
  <c r="H8"/>
  <c r="I8"/>
  <c r="J8"/>
  <c r="K8"/>
  <c r="L8"/>
  <c r="M8"/>
  <c r="N8"/>
  <c r="C8"/>
  <c r="O7"/>
  <c r="P7" s="1"/>
  <c r="O7" i="2"/>
  <c r="P7" s="1"/>
  <c r="Q7" s="1"/>
  <c r="O8" i="1"/>
  <c r="P8" s="1"/>
  <c r="Q8" s="1"/>
  <c r="O8" i="4"/>
  <c r="P8" s="1"/>
  <c r="Q8" s="1"/>
  <c r="O7"/>
  <c r="P7" s="1"/>
  <c r="Q7" s="1"/>
  <c r="Q7" i="3" l="1"/>
  <c r="O8" i="2" l="1"/>
  <c r="P8" s="1"/>
  <c r="Q8" s="1"/>
  <c r="O8" i="3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<sst xmlns="http://schemas.openxmlformats.org/spreadsheetml/2006/main" count="76" uniqueCount="23">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</sst>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1" fillId="0" borderId="10" xfId="1" applyNumberFormat="1" applyFont="1" applyFill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4" fontId="5" fillId="8" borderId="10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/>
    </xf>
    <xf numFmtId="164" fontId="24" fillId="8" borderId="4" xfId="0" applyNumberFormat="1" applyFont="1" applyFill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4" fontId="24" fillId="4" borderId="17" xfId="0" applyNumberFormat="1" applyFont="1" applyFill="1" applyBorder="1" applyAlignment="1">
      <alignment horizontal="center" vertical="center"/>
    </xf>
    <xf numFmtId="164" fontId="24" fillId="4" borderId="4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4" fontId="24" fillId="4" borderId="11" xfId="0" applyNumberFormat="1" applyFont="1" applyFill="1" applyBorder="1" applyAlignment="1">
      <alignment horizontal="center" vertical="center"/>
    </xf>
    <xf numFmtId="164" fontId="24" fillId="4" borderId="11" xfId="0" applyNumberFormat="1" applyFont="1" applyFill="1" applyBorder="1" applyAlignment="1">
      <alignment horizontal="center" vertical="center"/>
    </xf>
    <xf numFmtId="4" fontId="24" fillId="5" borderId="11" xfId="0" applyNumberFormat="1" applyFont="1" applyFill="1" applyBorder="1" applyAlignment="1">
      <alignment horizontal="center" vertical="center"/>
    </xf>
    <xf numFmtId="164" fontId="24" fillId="5" borderId="11" xfId="0" applyNumberFormat="1" applyFont="1" applyFill="1" applyBorder="1" applyAlignment="1">
      <alignment horizontal="center" vertical="center"/>
    </xf>
    <xf numFmtId="4" fontId="24" fillId="5" borderId="17" xfId="0" applyNumberFormat="1" applyFont="1" applyFill="1" applyBorder="1" applyAlignment="1">
      <alignment horizontal="center" vertical="center"/>
    </xf>
    <xf numFmtId="164" fontId="24" fillId="5" borderId="4" xfId="0" applyNumberFormat="1" applyFont="1" applyFill="1" applyBorder="1" applyAlignment="1">
      <alignment horizontal="center" vertical="center"/>
    </xf>
    <xf numFmtId="4" fontId="24" fillId="7" borderId="11" xfId="0" applyNumberFormat="1" applyFont="1" applyFill="1" applyBorder="1" applyAlignment="1">
      <alignment horizontal="center" vertical="center"/>
    </xf>
    <xf numFmtId="164" fontId="24" fillId="7" borderId="11" xfId="0" applyNumberFormat="1" applyFont="1" applyFill="1" applyBorder="1" applyAlignment="1">
      <alignment horizontal="center" vertical="center"/>
    </xf>
    <xf numFmtId="4" fontId="24" fillId="7" borderId="17" xfId="0" applyNumberFormat="1" applyFont="1" applyFill="1" applyBorder="1" applyAlignment="1">
      <alignment horizontal="center" vertical="center"/>
    </xf>
    <xf numFmtId="164" fontId="24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9" xfId="1" applyNumberFormat="1" applyFont="1" applyFill="1" applyBorder="1" applyAlignment="1">
      <alignment horizontal="center"/>
    </xf>
    <xf numFmtId="3" fontId="14" fillId="0" borderId="12" xfId="1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164" fontId="24" fillId="8" borderId="11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21" fillId="3" borderId="2" xfId="1" applyNumberFormat="1" applyFont="1" applyFill="1" applyBorder="1" applyAlignment="1">
      <alignment horizontal="center" vertical="center"/>
    </xf>
    <xf numFmtId="3" fontId="21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0.17342825808031626"/>
          <c:w val="0.88015364782941952"/>
          <c:h val="0.5900595209574454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14370.464788732394</c:v>
                </c:pt>
                <c:pt idx="1">
                  <c:v>12164.619718309859</c:v>
                </c:pt>
                <c:pt idx="2">
                  <c:v>14657.112676056338</c:v>
                </c:pt>
                <c:pt idx="3">
                  <c:v>15111.718309859154</c:v>
                </c:pt>
                <c:pt idx="4">
                  <c:v>15233.767605633802</c:v>
                </c:pt>
                <c:pt idx="5">
                  <c:v>14416.37323943662</c:v>
                </c:pt>
                <c:pt idx="6">
                  <c:v>15773.471830985916</c:v>
                </c:pt>
                <c:pt idx="7">
                  <c:v>17561.102112676057</c:v>
                </c:pt>
                <c:pt idx="8">
                  <c:v>15111.718309859154</c:v>
                </c:pt>
                <c:pt idx="9">
                  <c:v>14255.133802816901</c:v>
                </c:pt>
                <c:pt idx="10">
                  <c:v>13773.654929577464</c:v>
                </c:pt>
                <c:pt idx="11">
                  <c:v>14011.035211267606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15688.138456048531</c:v>
                </c:pt>
                <c:pt idx="1">
                  <c:v>12318.762935648863</c:v>
                </c:pt>
                <c:pt idx="2">
                  <c:v>13912.57999286309</c:v>
                </c:pt>
                <c:pt idx="3">
                  <c:v>13183.411442845249</c:v>
                </c:pt>
                <c:pt idx="4">
                  <c:v>14653.864636612347</c:v>
                </c:pt>
                <c:pt idx="5">
                  <c:v>13681.272748899726</c:v>
                </c:pt>
                <c:pt idx="6">
                  <c:v>13182.309979778756</c:v>
                </c:pt>
                <c:pt idx="7">
                  <c:v>16394.176281670036</c:v>
                </c:pt>
                <c:pt idx="8">
                  <c:v>13375.066016414892</c:v>
                </c:pt>
                <c:pt idx="9">
                  <c:v>13181.208516712264</c:v>
                </c:pt>
                <c:pt idx="10">
                  <c:v>12835.34911383371</c:v>
                </c:pt>
                <c:pt idx="11">
                  <c:v>13848.695135006543</c:v>
                </c:pt>
              </c:numCache>
            </c:numRef>
          </c:val>
        </c:ser>
        <c:marker val="1"/>
        <c:axId val="79271040"/>
        <c:axId val="79272576"/>
      </c:lineChart>
      <c:catAx>
        <c:axId val="7927104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9272576"/>
        <c:crossesAt val="0"/>
        <c:auto val="1"/>
        <c:lblAlgn val="ctr"/>
        <c:lblOffset val="100"/>
      </c:catAx>
      <c:valAx>
        <c:axId val="792725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927104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84"/>
          <c:y val="0.88924017611388928"/>
          <c:w val="0.52418879056047263"/>
          <c:h val="7.5527441092335404E-2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376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229.47122703745052</c:v>
                </c:pt>
                <c:pt idx="1">
                  <c:v>80.363341114381413</c:v>
                </c:pt>
                <c:pt idx="2">
                  <c:v>108.44209885314118</c:v>
                </c:pt>
                <c:pt idx="3">
                  <c:v>177.1866436618289</c:v>
                </c:pt>
                <c:pt idx="4">
                  <c:v>113.28326398051354</c:v>
                </c:pt>
                <c:pt idx="5">
                  <c:v>220.75712980818025</c:v>
                </c:pt>
                <c:pt idx="6">
                  <c:v>220.75712980818025</c:v>
                </c:pt>
                <c:pt idx="7">
                  <c:v>326.29452958489799</c:v>
                </c:pt>
                <c:pt idx="8">
                  <c:v>140.39378869379883</c:v>
                </c:pt>
                <c:pt idx="9">
                  <c:v>129.74322541357961</c:v>
                </c:pt>
                <c:pt idx="10">
                  <c:v>156.85375012686492</c:v>
                </c:pt>
                <c:pt idx="11">
                  <c:v>65.83984573226428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182.32809630687615</c:v>
                </c:pt>
                <c:pt idx="1">
                  <c:v>91.636400734543969</c:v>
                </c:pt>
                <c:pt idx="2">
                  <c:v>179.51726794196944</c:v>
                </c:pt>
                <c:pt idx="3">
                  <c:v>140.28501733213506</c:v>
                </c:pt>
                <c:pt idx="4">
                  <c:v>244.90435229169341</c:v>
                </c:pt>
                <c:pt idx="5">
                  <c:v>213.99409423546027</c:v>
                </c:pt>
                <c:pt idx="6">
                  <c:v>217.56066247271792</c:v>
                </c:pt>
                <c:pt idx="7">
                  <c:v>229.44922326357684</c:v>
                </c:pt>
                <c:pt idx="8">
                  <c:v>277.00346642701243</c:v>
                </c:pt>
                <c:pt idx="9">
                  <c:v>165.25099499293876</c:v>
                </c:pt>
                <c:pt idx="10">
                  <c:v>158.11785851842342</c:v>
                </c:pt>
                <c:pt idx="11">
                  <c:v>0</c:v>
                </c:pt>
              </c:numCache>
            </c:numRef>
          </c:val>
        </c:ser>
        <c:marker val="1"/>
        <c:axId val="125348864"/>
        <c:axId val="77345536"/>
      </c:lineChart>
      <c:catAx>
        <c:axId val="125348864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345536"/>
        <c:crossesAt val="0"/>
        <c:auto val="1"/>
        <c:lblAlgn val="ctr"/>
        <c:lblOffset val="100"/>
      </c:catAx>
      <c:valAx>
        <c:axId val="773455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5348864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595"/>
          <c:w val="0.52571251548946718"/>
          <c:h val="0.11075973149777101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488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862.6649665285305</c:v>
                </c:pt>
                <c:pt idx="1">
                  <c:v>781.56837743066626</c:v>
                </c:pt>
                <c:pt idx="2">
                  <c:v>621.40261396238441</c:v>
                </c:pt>
                <c:pt idx="3">
                  <c:v>829.21262352566146</c:v>
                </c:pt>
                <c:pt idx="4">
                  <c:v>0</c:v>
                </c:pt>
                <c:pt idx="5">
                  <c:v>1264.0930825629582</c:v>
                </c:pt>
                <c:pt idx="6">
                  <c:v>749.12974179152059</c:v>
                </c:pt>
                <c:pt idx="7">
                  <c:v>1061.3516098182977</c:v>
                </c:pt>
                <c:pt idx="8">
                  <c:v>410.55148230793753</c:v>
                </c:pt>
                <c:pt idx="9">
                  <c:v>397.37328657953458</c:v>
                </c:pt>
                <c:pt idx="10">
                  <c:v>421.70226330889386</c:v>
                </c:pt>
                <c:pt idx="11">
                  <c:v>388.24992030602488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417.85737474299316</c:v>
                </c:pt>
                <c:pt idx="1">
                  <c:v>206.42354723514771</c:v>
                </c:pt>
                <c:pt idx="2">
                  <c:v>865.77643112217288</c:v>
                </c:pt>
                <c:pt idx="3">
                  <c:v>425.87382317930957</c:v>
                </c:pt>
                <c:pt idx="4">
                  <c:v>361.74223568877824</c:v>
                </c:pt>
                <c:pt idx="5">
                  <c:v>1154.3685748295638</c:v>
                </c:pt>
                <c:pt idx="6">
                  <c:v>663.36110810518335</c:v>
                </c:pt>
                <c:pt idx="7">
                  <c:v>835.71474948598632</c:v>
                </c:pt>
                <c:pt idx="8">
                  <c:v>1160.3809111568012</c:v>
                </c:pt>
                <c:pt idx="9">
                  <c:v>1145.3500703387078</c:v>
                </c:pt>
                <c:pt idx="10">
                  <c:v>802.64689968618109</c:v>
                </c:pt>
                <c:pt idx="11">
                  <c:v>0</c:v>
                </c:pt>
              </c:numCache>
            </c:numRef>
          </c:val>
        </c:ser>
        <c:marker val="1"/>
        <c:axId val="77370496"/>
        <c:axId val="77372032"/>
      </c:lineChart>
      <c:catAx>
        <c:axId val="7737049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372032"/>
        <c:crossesAt val="0"/>
        <c:auto val="1"/>
        <c:lblAlgn val="ctr"/>
        <c:lblOffset val="100"/>
      </c:catAx>
      <c:valAx>
        <c:axId val="773720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37049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53"/>
          <c:w val="0.51939451277199611"/>
          <c:h val="0.11075986063872187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519</c:v>
                </c:pt>
                <c:pt idx="1">
                  <c:v>443</c:v>
                </c:pt>
                <c:pt idx="2">
                  <c:v>502</c:v>
                </c:pt>
                <c:pt idx="3">
                  <c:v>416</c:v>
                </c:pt>
                <c:pt idx="4">
                  <c:v>542</c:v>
                </c:pt>
                <c:pt idx="5">
                  <c:v>398</c:v>
                </c:pt>
                <c:pt idx="6">
                  <c:v>560</c:v>
                </c:pt>
                <c:pt idx="7">
                  <c:v>560</c:v>
                </c:pt>
                <c:pt idx="8">
                  <c:v>628</c:v>
                </c:pt>
                <c:pt idx="9">
                  <c:v>437</c:v>
                </c:pt>
                <c:pt idx="10">
                  <c:v>660</c:v>
                </c:pt>
                <c:pt idx="11">
                  <c:v>464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505</c:v>
                </c:pt>
                <c:pt idx="1">
                  <c:v>570</c:v>
                </c:pt>
                <c:pt idx="2">
                  <c:v>486</c:v>
                </c:pt>
                <c:pt idx="3">
                  <c:v>370</c:v>
                </c:pt>
                <c:pt idx="4">
                  <c:v>497</c:v>
                </c:pt>
                <c:pt idx="5">
                  <c:v>620</c:v>
                </c:pt>
                <c:pt idx="6">
                  <c:v>615</c:v>
                </c:pt>
                <c:pt idx="7">
                  <c:v>700</c:v>
                </c:pt>
                <c:pt idx="8">
                  <c:v>400</c:v>
                </c:pt>
                <c:pt idx="9">
                  <c:v>735</c:v>
                </c:pt>
                <c:pt idx="10">
                  <c:v>530</c:v>
                </c:pt>
                <c:pt idx="11">
                  <c:v>671</c:v>
                </c:pt>
              </c:numCache>
            </c:numRef>
          </c:val>
        </c:ser>
        <c:marker val="1"/>
        <c:axId val="125561856"/>
        <c:axId val="125375232"/>
      </c:lineChart>
      <c:catAx>
        <c:axId val="12556185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5375232"/>
        <c:crosses val="autoZero"/>
        <c:auto val="1"/>
        <c:lblAlgn val="ctr"/>
        <c:lblOffset val="100"/>
      </c:catAx>
      <c:valAx>
        <c:axId val="1253752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556185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139"/>
          <c:y val="0.85056911988823958"/>
          <c:w val="0.36796145739235187"/>
          <c:h val="0.12152495554991115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6">
          <cell r="F6">
            <v>15688.138456048531</v>
          </cell>
          <cell r="G6">
            <v>12318.762935648863</v>
          </cell>
          <cell r="H6">
            <v>13912.57999286309</v>
          </cell>
          <cell r="I6">
            <v>13183.411442845249</v>
          </cell>
          <cell r="J6">
            <v>14653.864636612347</v>
          </cell>
          <cell r="K6">
            <v>13681.272748899726</v>
          </cell>
          <cell r="L6">
            <v>13182.309979778756</v>
          </cell>
          <cell r="M6">
            <v>16394.176281670036</v>
          </cell>
          <cell r="N6">
            <v>13375.066016414892</v>
          </cell>
          <cell r="O6">
            <v>13181.208516712264</v>
          </cell>
          <cell r="P6">
            <v>12835.34911383371</v>
          </cell>
          <cell r="Q6">
            <v>13848.695135006543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>
        <row r="6">
          <cell r="F6">
            <v>14370.464788732394</v>
          </cell>
          <cell r="G6">
            <v>12164.619718309859</v>
          </cell>
          <cell r="H6">
            <v>14657.112676056338</v>
          </cell>
          <cell r="I6">
            <v>15111.718309859154</v>
          </cell>
          <cell r="J6">
            <v>15233.767605633802</v>
          </cell>
          <cell r="K6">
            <v>14416.37323943662</v>
          </cell>
          <cell r="L6">
            <v>15773.471830985916</v>
          </cell>
          <cell r="M6">
            <v>17561.102112676057</v>
          </cell>
          <cell r="N6">
            <v>15111.718309859154</v>
          </cell>
          <cell r="O6">
            <v>14255.133802816901</v>
          </cell>
          <cell r="P6">
            <v>13773.654929577464</v>
          </cell>
          <cell r="Q6">
            <v>14011.035211267606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2">
          <cell r="C12">
            <v>182.32809630687615</v>
          </cell>
          <cell r="D12">
            <v>91.636400734543969</v>
          </cell>
          <cell r="E12">
            <v>179.51726794196944</v>
          </cell>
          <cell r="F12">
            <v>140.28501733213506</v>
          </cell>
          <cell r="G12">
            <v>244.90435229169341</v>
          </cell>
          <cell r="H12">
            <v>213.99409423546027</v>
          </cell>
          <cell r="I12">
            <v>217.56066247271792</v>
          </cell>
          <cell r="J12">
            <v>229.44922326357684</v>
          </cell>
          <cell r="K12">
            <v>277.00346642701243</v>
          </cell>
          <cell r="L12">
            <v>165.25099499293876</v>
          </cell>
          <cell r="M12">
            <v>158.11785851842342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2">
          <cell r="C12">
            <v>229.47122703745052</v>
          </cell>
          <cell r="D12">
            <v>80.363341114381413</v>
          </cell>
          <cell r="E12">
            <v>108.44209885314118</v>
          </cell>
          <cell r="F12">
            <v>177.1866436618289</v>
          </cell>
          <cell r="G12">
            <v>113.28326398051354</v>
          </cell>
          <cell r="H12">
            <v>220.75712980818025</v>
          </cell>
          <cell r="I12">
            <v>220.75712980818025</v>
          </cell>
          <cell r="J12">
            <v>326.29452958489799</v>
          </cell>
          <cell r="K12">
            <v>140.39378869379883</v>
          </cell>
          <cell r="L12">
            <v>129.74322541357961</v>
          </cell>
          <cell r="M12">
            <v>156.85375012686492</v>
          </cell>
          <cell r="N12">
            <v>65.83984573226428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1">
          <cell r="C11">
            <v>417.85737474299316</v>
          </cell>
          <cell r="D11">
            <v>206.42354723514771</v>
          </cell>
          <cell r="E11">
            <v>865.77643112217288</v>
          </cell>
          <cell r="F11">
            <v>425.87382317930957</v>
          </cell>
          <cell r="G11">
            <v>361.74223568877824</v>
          </cell>
          <cell r="H11">
            <v>1154.3685748295638</v>
          </cell>
          <cell r="I11">
            <v>663.36110810518335</v>
          </cell>
          <cell r="J11">
            <v>835.71474948598632</v>
          </cell>
          <cell r="K11">
            <v>1160.3809111568012</v>
          </cell>
          <cell r="L11">
            <v>1145.3500703387078</v>
          </cell>
          <cell r="M11">
            <v>802.64689968618109</v>
          </cell>
          <cell r="N1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1">
          <cell r="C11">
            <v>862.6649665285305</v>
          </cell>
          <cell r="D11">
            <v>781.56837743066626</v>
          </cell>
          <cell r="E11">
            <v>621.40261396238441</v>
          </cell>
          <cell r="F11">
            <v>829.21262352566146</v>
          </cell>
          <cell r="G11">
            <v>0</v>
          </cell>
          <cell r="H11">
            <v>1264.0930825629582</v>
          </cell>
          <cell r="I11">
            <v>749.12974179152059</v>
          </cell>
          <cell r="J11">
            <v>1061.3516098182977</v>
          </cell>
          <cell r="K11">
            <v>410.55148230793753</v>
          </cell>
          <cell r="L11">
            <v>397.37328657953458</v>
          </cell>
          <cell r="M11">
            <v>421.70226330889386</v>
          </cell>
          <cell r="N11">
            <v>388.24992030602488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M7" sqref="M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2" t="s">
        <v>18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5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7" t="s">
        <v>17</v>
      </c>
      <c r="P5" s="70" t="s">
        <v>0</v>
      </c>
      <c r="Q5" s="70" t="s">
        <v>19</v>
      </c>
    </row>
    <row r="6" spans="1:17" s="5" customFormat="1" ht="17.100000000000001" customHeight="1" thickBot="1">
      <c r="A6" s="1"/>
      <c r="B6" s="76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8"/>
      <c r="P6" s="71"/>
      <c r="Q6" s="71"/>
    </row>
    <row r="7" spans="1:17" s="5" customFormat="1" ht="17.100000000000001" customHeight="1">
      <c r="A7" s="17">
        <v>2016</v>
      </c>
      <c r="B7" s="27">
        <v>463</v>
      </c>
      <c r="C7" s="15">
        <f>[1]AXARQUIA!F6</f>
        <v>15688.138456048531</v>
      </c>
      <c r="D7" s="16">
        <f>[1]AXARQUIA!G6</f>
        <v>12318.762935648863</v>
      </c>
      <c r="E7" s="16">
        <f>[1]AXARQUIA!H6</f>
        <v>13912.57999286309</v>
      </c>
      <c r="F7" s="16">
        <f>[1]AXARQUIA!I6</f>
        <v>13183.411442845249</v>
      </c>
      <c r="G7" s="16">
        <f>[1]AXARQUIA!J6</f>
        <v>14653.864636612347</v>
      </c>
      <c r="H7" s="16">
        <f>[1]AXARQUIA!K6</f>
        <v>13681.272748899726</v>
      </c>
      <c r="I7" s="16">
        <f>[1]AXARQUIA!L6</f>
        <v>13182.309979778756</v>
      </c>
      <c r="J7" s="16">
        <f>[1]AXARQUIA!M6</f>
        <v>16394.176281670036</v>
      </c>
      <c r="K7" s="16">
        <f>[1]AXARQUIA!N6</f>
        <v>13375.066016414892</v>
      </c>
      <c r="L7" s="16">
        <f>[1]AXARQUIA!O6</f>
        <v>13181.208516712264</v>
      </c>
      <c r="M7" s="16">
        <f>[1]AXARQUIA!P6</f>
        <v>12835.34911383371</v>
      </c>
      <c r="N7" s="16">
        <f>[1]AXARQUIA!Q6</f>
        <v>13848.695135006543</v>
      </c>
      <c r="O7" s="50">
        <f>SUM(C7:N7)</f>
        <v>166254.83525633399</v>
      </c>
      <c r="P7" s="51">
        <f>O7/B7</f>
        <v>359.0817176162721</v>
      </c>
      <c r="Q7" s="52">
        <f>P7/1000</f>
        <v>0.35908171761627211</v>
      </c>
    </row>
    <row r="8" spans="1:17" s="6" customFormat="1" ht="15" thickBot="1">
      <c r="A8" s="18">
        <v>2015</v>
      </c>
      <c r="B8" s="28">
        <v>477</v>
      </c>
      <c r="C8" s="31">
        <f>[2]AXARQUIA!F6</f>
        <v>14370.464788732394</v>
      </c>
      <c r="D8" s="19">
        <f>[2]AXARQUIA!G6</f>
        <v>12164.619718309859</v>
      </c>
      <c r="E8" s="19">
        <f>[2]AXARQUIA!H6</f>
        <v>14657.112676056338</v>
      </c>
      <c r="F8" s="19">
        <f>[2]AXARQUIA!I6</f>
        <v>15111.718309859154</v>
      </c>
      <c r="G8" s="19">
        <f>[2]AXARQUIA!J6</f>
        <v>15233.767605633802</v>
      </c>
      <c r="H8" s="19">
        <f>[2]AXARQUIA!K6</f>
        <v>14416.37323943662</v>
      </c>
      <c r="I8" s="19">
        <f>[2]AXARQUIA!L6</f>
        <v>15773.471830985916</v>
      </c>
      <c r="J8" s="19">
        <f>[2]AXARQUIA!M6</f>
        <v>17561.102112676057</v>
      </c>
      <c r="K8" s="19">
        <f>[2]AXARQUIA!N6</f>
        <v>15111.718309859154</v>
      </c>
      <c r="L8" s="19">
        <f>[2]AXARQUIA!O6</f>
        <v>14255.133802816901</v>
      </c>
      <c r="M8" s="19">
        <f>[2]AXARQUIA!P6</f>
        <v>13773.654929577464</v>
      </c>
      <c r="N8" s="31">
        <f>[2]AXARQUIA!Q6</f>
        <v>14011.035211267606</v>
      </c>
      <c r="O8" s="47">
        <f>SUM(C8:N8)</f>
        <v>176440.17253521128</v>
      </c>
      <c r="P8" s="48">
        <f>O8/B8</f>
        <v>369.89553990610329</v>
      </c>
      <c r="Q8" s="49">
        <f>P8/1000</f>
        <v>0.3698955399061033</v>
      </c>
    </row>
    <row r="22" spans="2:13" ht="15.75" customHeight="1"/>
    <row r="32" spans="2:13">
      <c r="B32" s="73" t="s">
        <v>14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S17" sqref="S1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2" t="s">
        <v>20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7.25" customHeight="1"/>
    <row r="4" spans="1:17" ht="17.25" customHeight="1" thickBot="1"/>
    <row r="5" spans="1:17" ht="16.5" customHeight="1">
      <c r="A5" s="5"/>
      <c r="B5" s="81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3" t="s">
        <v>17</v>
      </c>
      <c r="P5" s="79" t="s">
        <v>0</v>
      </c>
      <c r="Q5" s="79" t="s">
        <v>19</v>
      </c>
    </row>
    <row r="6" spans="1:17" ht="17.100000000000001" customHeight="1" thickBot="1">
      <c r="A6" s="5"/>
      <c r="B6" s="82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4"/>
      <c r="P6" s="80"/>
      <c r="Q6" s="80"/>
    </row>
    <row r="7" spans="1:17" s="13" customFormat="1" ht="17.100000000000001" customHeight="1">
      <c r="A7" s="17">
        <v>2016</v>
      </c>
      <c r="B7" s="27">
        <v>463</v>
      </c>
      <c r="C7" s="15">
        <f>'[3]Por Municipio - 2016'!C12</f>
        <v>182.32809630687615</v>
      </c>
      <c r="D7" s="16">
        <f>'[3]Por Municipio - 2016'!D12</f>
        <v>91.636400734543969</v>
      </c>
      <c r="E7" s="16">
        <f>'[3]Por Municipio - 2016'!E12</f>
        <v>179.51726794196944</v>
      </c>
      <c r="F7" s="16">
        <f>'[3]Por Municipio - 2016'!F12</f>
        <v>140.28501733213506</v>
      </c>
      <c r="G7" s="16">
        <f>'[3]Por Municipio - 2016'!G12</f>
        <v>244.90435229169341</v>
      </c>
      <c r="H7" s="16">
        <f>'[3]Por Municipio - 2016'!H12</f>
        <v>213.99409423546027</v>
      </c>
      <c r="I7" s="16">
        <f>'[3]Por Municipio - 2016'!I12</f>
        <v>217.56066247271792</v>
      </c>
      <c r="J7" s="16">
        <f>'[3]Por Municipio - 2016'!J12</f>
        <v>229.44922326357684</v>
      </c>
      <c r="K7" s="16">
        <f>'[3]Por Municipio - 2016'!K12</f>
        <v>277.00346642701243</v>
      </c>
      <c r="L7" s="16">
        <f>'[3]Por Municipio - 2016'!L12</f>
        <v>165.25099499293876</v>
      </c>
      <c r="M7" s="16">
        <f>'[3]Por Municipio - 2016'!M12</f>
        <v>158.11785851842342</v>
      </c>
      <c r="N7" s="15">
        <v>0</v>
      </c>
      <c r="O7" s="50">
        <f>SUM(C7:N7)</f>
        <v>2100.0474345173479</v>
      </c>
      <c r="P7" s="53">
        <f>O7/B7</f>
        <v>4.5357395993895206</v>
      </c>
      <c r="Q7" s="54">
        <f>P7/1000</f>
        <v>4.5357395993895202E-3</v>
      </c>
    </row>
    <row r="8" spans="1:17" s="7" customFormat="1" ht="15" thickBot="1">
      <c r="A8" s="18">
        <v>2015</v>
      </c>
      <c r="B8" s="28">
        <v>477</v>
      </c>
      <c r="C8" s="31">
        <f>'[4]Por Municipio - 2015'!C12</f>
        <v>229.47122703745052</v>
      </c>
      <c r="D8" s="19">
        <f>'[4]Por Municipio - 2015'!D12</f>
        <v>80.363341114381413</v>
      </c>
      <c r="E8" s="19">
        <f>'[4]Por Municipio - 2015'!E12</f>
        <v>108.44209885314118</v>
      </c>
      <c r="F8" s="19">
        <f>'[4]Por Municipio - 2015'!F12</f>
        <v>177.1866436618289</v>
      </c>
      <c r="G8" s="19">
        <f>'[4]Por Municipio - 2015'!G12</f>
        <v>113.28326398051354</v>
      </c>
      <c r="H8" s="19">
        <f>'[4]Por Municipio - 2015'!H12</f>
        <v>220.75712980818025</v>
      </c>
      <c r="I8" s="19">
        <f>'[4]Por Municipio - 2015'!I12</f>
        <v>220.75712980818025</v>
      </c>
      <c r="J8" s="19">
        <f>'[4]Por Municipio - 2015'!J12</f>
        <v>326.29452958489799</v>
      </c>
      <c r="K8" s="19">
        <f>'[4]Por Municipio - 2015'!K12</f>
        <v>140.39378869379883</v>
      </c>
      <c r="L8" s="19">
        <f>'[4]Por Municipio - 2015'!L12</f>
        <v>129.74322541357961</v>
      </c>
      <c r="M8" s="19">
        <f>'[4]Por Municipio - 2015'!M12</f>
        <v>156.85375012686492</v>
      </c>
      <c r="N8" s="31">
        <f>'[4]Por Municipio - 2015'!N12</f>
        <v>65.83984573226428</v>
      </c>
      <c r="O8" s="47">
        <f>SUM(C8:N8)</f>
        <v>1969.3859738150818</v>
      </c>
      <c r="P8" s="55">
        <f>O8/B8</f>
        <v>4.1286917690043641</v>
      </c>
      <c r="Q8" s="56">
        <f>P8/1000</f>
        <v>4.128691769004364E-3</v>
      </c>
    </row>
    <row r="31" spans="2:14">
      <c r="B31" s="73" t="s">
        <v>15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C8" sqref="C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2" t="s">
        <v>21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/>
    <row r="5" spans="1:17" ht="16.5" customHeight="1">
      <c r="A5" s="5"/>
      <c r="B5" s="87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0"/>
      <c r="P6" s="86"/>
      <c r="Q6" s="86"/>
    </row>
    <row r="7" spans="1:17" s="13" customFormat="1" ht="17.100000000000001" customHeight="1">
      <c r="A7" s="17">
        <v>2016</v>
      </c>
      <c r="B7" s="27">
        <v>463</v>
      </c>
      <c r="C7" s="26">
        <f>'[5]VIDRIO POR MUNICIPIOS'!C11</f>
        <v>417.85737474299316</v>
      </c>
      <c r="D7" s="16">
        <f>'[5]VIDRIO POR MUNICIPIOS'!D11</f>
        <v>206.42354723514771</v>
      </c>
      <c r="E7" s="16">
        <f>'[5]VIDRIO POR MUNICIPIOS'!E11</f>
        <v>865.77643112217288</v>
      </c>
      <c r="F7" s="16">
        <f>'[5]VIDRIO POR MUNICIPIOS'!F11</f>
        <v>425.87382317930957</v>
      </c>
      <c r="G7" s="16">
        <f>'[5]VIDRIO POR MUNICIPIOS'!G11</f>
        <v>361.74223568877824</v>
      </c>
      <c r="H7" s="16">
        <f>'[5]VIDRIO POR MUNICIPIOS'!H11</f>
        <v>1154.3685748295638</v>
      </c>
      <c r="I7" s="16">
        <f>'[5]VIDRIO POR MUNICIPIOS'!I11</f>
        <v>663.36110810518335</v>
      </c>
      <c r="J7" s="16">
        <f>'[5]VIDRIO POR MUNICIPIOS'!J11</f>
        <v>835.71474948598632</v>
      </c>
      <c r="K7" s="16">
        <f>'[5]VIDRIO POR MUNICIPIOS'!K11</f>
        <v>1160.3809111568012</v>
      </c>
      <c r="L7" s="16">
        <f>'[5]VIDRIO POR MUNICIPIOS'!L11</f>
        <v>1145.3500703387078</v>
      </c>
      <c r="M7" s="16">
        <f>'[5]VIDRIO POR MUNICIPIOS'!M11</f>
        <v>802.64689968618109</v>
      </c>
      <c r="N7" s="26">
        <f>'[5]VIDRIO POR MUNICIPIOS'!N11</f>
        <v>0</v>
      </c>
      <c r="O7" s="50">
        <f>SUM(C7:N7)</f>
        <v>8039.495725570825</v>
      </c>
      <c r="P7" s="57">
        <f>O7/B7</f>
        <v>17.363921653500704</v>
      </c>
      <c r="Q7" s="58">
        <f>P7/1000</f>
        <v>1.7363921653500702E-2</v>
      </c>
    </row>
    <row r="8" spans="1:17" s="4" customFormat="1" ht="15" thickBot="1">
      <c r="A8" s="18">
        <v>2015</v>
      </c>
      <c r="B8" s="28">
        <v>477</v>
      </c>
      <c r="C8" s="23">
        <f>'[6]VIDRIO POR MUNICIPIOS'!C11</f>
        <v>862.6649665285305</v>
      </c>
      <c r="D8" s="24">
        <f>'[6]VIDRIO POR MUNICIPIOS'!D11</f>
        <v>781.56837743066626</v>
      </c>
      <c r="E8" s="24">
        <f>'[6]VIDRIO POR MUNICIPIOS'!E11</f>
        <v>621.40261396238441</v>
      </c>
      <c r="F8" s="24">
        <f>'[6]VIDRIO POR MUNICIPIOS'!F11</f>
        <v>829.21262352566146</v>
      </c>
      <c r="G8" s="24">
        <f>'[6]VIDRIO POR MUNICIPIOS'!G11</f>
        <v>0</v>
      </c>
      <c r="H8" s="24">
        <f>'[6]VIDRIO POR MUNICIPIOS'!H11</f>
        <v>1264.0930825629582</v>
      </c>
      <c r="I8" s="24">
        <f>'[6]VIDRIO POR MUNICIPIOS'!I11</f>
        <v>749.12974179152059</v>
      </c>
      <c r="J8" s="24">
        <f>'[6]VIDRIO POR MUNICIPIOS'!J11</f>
        <v>1061.3516098182977</v>
      </c>
      <c r="K8" s="24">
        <f>'[6]VIDRIO POR MUNICIPIOS'!K11</f>
        <v>410.55148230793753</v>
      </c>
      <c r="L8" s="24">
        <f>'[6]VIDRIO POR MUNICIPIOS'!L11</f>
        <v>397.37328657953458</v>
      </c>
      <c r="M8" s="24">
        <f>'[6]VIDRIO POR MUNICIPIOS'!M11</f>
        <v>421.70226330889386</v>
      </c>
      <c r="N8" s="23">
        <f>'[6]VIDRIO POR MUNICIPIOS'!N11</f>
        <v>388.24992030602488</v>
      </c>
      <c r="O8" s="47">
        <f>SUM(C8:N8)</f>
        <v>7787.2999681224101</v>
      </c>
      <c r="P8" s="59">
        <f>O8/B8</f>
        <v>16.325576453086814</v>
      </c>
      <c r="Q8" s="60">
        <f>P8/1000</f>
        <v>1.6325576453086812E-2</v>
      </c>
    </row>
    <row r="33" spans="2:13"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O7" sqref="O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2" t="s">
        <v>22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/>
    <row r="5" spans="1:17" ht="16.5" customHeight="1">
      <c r="B5" s="97" t="s">
        <v>1</v>
      </c>
      <c r="C5" s="99" t="s">
        <v>16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3" t="s">
        <v>17</v>
      </c>
      <c r="P5" s="95" t="s">
        <v>0</v>
      </c>
      <c r="Q5" s="91" t="s">
        <v>19</v>
      </c>
    </row>
    <row r="6" spans="1:17" ht="17.100000000000001" customHeight="1" thickBot="1">
      <c r="B6" s="98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94"/>
      <c r="P6" s="96"/>
      <c r="Q6" s="92"/>
    </row>
    <row r="7" spans="1:17" ht="17.100000000000001" customHeight="1">
      <c r="A7" s="37">
        <v>2016</v>
      </c>
      <c r="B7" s="35">
        <v>463</v>
      </c>
      <c r="C7" s="61">
        <v>505</v>
      </c>
      <c r="D7" s="62">
        <v>570</v>
      </c>
      <c r="E7" s="63">
        <v>486</v>
      </c>
      <c r="F7" s="63">
        <v>370</v>
      </c>
      <c r="G7" s="63">
        <v>497</v>
      </c>
      <c r="H7" s="63">
        <v>620</v>
      </c>
      <c r="I7" s="63">
        <v>615</v>
      </c>
      <c r="J7" s="63">
        <v>700</v>
      </c>
      <c r="K7" s="63">
        <v>400</v>
      </c>
      <c r="L7" s="63">
        <v>735</v>
      </c>
      <c r="M7" s="63">
        <v>530</v>
      </c>
      <c r="N7" s="62">
        <v>671</v>
      </c>
      <c r="O7" s="42">
        <f>SUM(C7:N7)</f>
        <v>6699</v>
      </c>
      <c r="P7" s="44">
        <f>O7/B7</f>
        <v>14.468682505399569</v>
      </c>
      <c r="Q7" s="69">
        <f>P7/1000</f>
        <v>1.4468682505399569E-2</v>
      </c>
    </row>
    <row r="8" spans="1:17" s="4" customFormat="1" ht="15" thickBot="1">
      <c r="A8" s="38">
        <v>2015</v>
      </c>
      <c r="B8" s="36">
        <v>477</v>
      </c>
      <c r="C8" s="64">
        <v>519</v>
      </c>
      <c r="D8" s="65">
        <v>443</v>
      </c>
      <c r="E8" s="65">
        <v>502</v>
      </c>
      <c r="F8" s="65">
        <v>416</v>
      </c>
      <c r="G8" s="65">
        <v>542</v>
      </c>
      <c r="H8" s="65">
        <v>398</v>
      </c>
      <c r="I8" s="65">
        <v>560</v>
      </c>
      <c r="J8" s="65">
        <v>560</v>
      </c>
      <c r="K8" s="65">
        <v>628</v>
      </c>
      <c r="L8" s="66">
        <v>437</v>
      </c>
      <c r="M8" s="67">
        <v>660</v>
      </c>
      <c r="N8" s="68">
        <v>464</v>
      </c>
      <c r="O8" s="43">
        <f>SUM(C8:N8)</f>
        <v>6129</v>
      </c>
      <c r="P8" s="45">
        <f>O8/B8</f>
        <v>12.849056603773585</v>
      </c>
      <c r="Q8" s="46">
        <f>P8/1000</f>
        <v>1.2849056603773584E-2</v>
      </c>
    </row>
    <row r="11" spans="1:17">
      <c r="H11" s="11"/>
    </row>
    <row r="32" spans="2:10">
      <c r="B32" s="73" t="s">
        <v>15</v>
      </c>
      <c r="C32" s="73"/>
      <c r="D32" s="73"/>
      <c r="E32" s="73"/>
      <c r="F32" s="73"/>
      <c r="G32" s="73"/>
      <c r="H32" s="73"/>
      <c r="I32" s="73"/>
      <c r="J32" s="73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