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2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N7" i="3"/>
  <c r="O7" s="1"/>
  <c r="N7" i="1"/>
  <c r="O8" i="4"/>
  <c r="P8" s="1"/>
  <c r="Q8" s="1"/>
  <c r="O7"/>
  <c r="P7" s="1"/>
  <c r="Q7" s="1"/>
  <c r="P8" i="3"/>
  <c r="D7"/>
  <c r="E7"/>
  <c r="F7"/>
  <c r="G7"/>
  <c r="H7"/>
  <c r="I7"/>
  <c r="J7"/>
  <c r="K7"/>
  <c r="L7"/>
  <c r="M7"/>
  <c r="C7"/>
  <c r="D8"/>
  <c r="E8"/>
  <c r="F8"/>
  <c r="G8"/>
  <c r="H8"/>
  <c r="I8"/>
  <c r="J8"/>
  <c r="K8"/>
  <c r="L8"/>
  <c r="M8"/>
  <c r="N8"/>
  <c r="C8"/>
  <c r="O8"/>
  <c r="Q8" s="1"/>
  <c r="O8" i="2"/>
  <c r="P8" s="1"/>
  <c r="Q8" s="1"/>
  <c r="O7"/>
  <c r="P7" s="1"/>
  <c r="Q7" s="1"/>
  <c r="Q8" i="1"/>
  <c r="P8"/>
  <c r="O8"/>
  <c r="O7"/>
  <c r="P7" s="1"/>
  <c r="Q7" s="1"/>
  <c r="D7"/>
  <c r="E7"/>
  <c r="F7"/>
  <c r="G7"/>
  <c r="H7"/>
  <c r="I7"/>
  <c r="J7"/>
  <c r="K7"/>
  <c r="L7"/>
  <c r="M7"/>
  <c r="C7"/>
  <c r="D8"/>
  <c r="E8"/>
  <c r="F8"/>
  <c r="G8"/>
  <c r="H8"/>
  <c r="I8"/>
  <c r="J8"/>
  <c r="K8"/>
  <c r="L8"/>
  <c r="M8"/>
  <c r="N8"/>
  <c r="C8"/>
  <c r="P7" i="3" l="1"/>
  <c r="Q7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<sst xmlns="http://schemas.openxmlformats.org/spreadsheetml/2006/main" count="76" uniqueCount="23">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</sst>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4" fillId="8" borderId="4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4" fontId="24" fillId="4" borderId="17" xfId="0" applyNumberFormat="1" applyFont="1" applyFill="1" applyBorder="1" applyAlignment="1">
      <alignment horizontal="center" vertical="center"/>
    </xf>
    <xf numFmtId="164" fontId="24" fillId="4" borderId="4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/>
    </xf>
    <xf numFmtId="164" fontId="24" fillId="4" borderId="11" xfId="0" applyNumberFormat="1" applyFont="1" applyFill="1" applyBorder="1" applyAlignment="1">
      <alignment horizontal="center" vertical="center"/>
    </xf>
    <xf numFmtId="4" fontId="24" fillId="5" borderId="11" xfId="0" applyNumberFormat="1" applyFont="1" applyFill="1" applyBorder="1" applyAlignment="1">
      <alignment horizontal="center" vertical="center"/>
    </xf>
    <xf numFmtId="164" fontId="24" fillId="5" borderId="11" xfId="0" applyNumberFormat="1" applyFont="1" applyFill="1" applyBorder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4" fontId="24" fillId="7" borderId="11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4" fontId="24" fillId="7" borderId="17" xfId="0" applyNumberFormat="1" applyFont="1" applyFill="1" applyBorder="1" applyAlignment="1">
      <alignment horizontal="center" vertical="center"/>
    </xf>
    <xf numFmtId="164" fontId="24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9" xfId="1" applyNumberFormat="1" applyFont="1" applyFill="1" applyBorder="1" applyAlignment="1">
      <alignment horizontal="center"/>
    </xf>
    <xf numFmtId="3" fontId="14" fillId="0" borderId="12" xfId="1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64" fontId="24" fillId="8" borderId="11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1" fillId="3" borderId="2" xfId="1" applyNumberFormat="1" applyFont="1" applyFill="1" applyBorder="1" applyAlignment="1">
      <alignment horizontal="center" vertical="center"/>
    </xf>
    <xf numFmtId="3" fontId="21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0.17342825808031623"/>
          <c:w val="0.88015364782941952"/>
          <c:h val="0.59005952095744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174137.54042553192</c:v>
                </c:pt>
                <c:pt idx="1">
                  <c:v>166458.38297872341</c:v>
                </c:pt>
                <c:pt idx="2">
                  <c:v>209053.9489361702</c:v>
                </c:pt>
                <c:pt idx="3">
                  <c:v>199244.24680851065</c:v>
                </c:pt>
                <c:pt idx="4">
                  <c:v>207873.71914893616</c:v>
                </c:pt>
                <c:pt idx="5">
                  <c:v>193833.5829787234</c:v>
                </c:pt>
                <c:pt idx="6">
                  <c:v>206877.42127659573</c:v>
                </c:pt>
                <c:pt idx="7">
                  <c:v>185909.1829787234</c:v>
                </c:pt>
                <c:pt idx="8">
                  <c:v>182874.30638297871</c:v>
                </c:pt>
                <c:pt idx="9">
                  <c:v>195427.6595744681</c:v>
                </c:pt>
                <c:pt idx="10">
                  <c:v>186537.61702127659</c:v>
                </c:pt>
                <c:pt idx="11">
                  <c:v>179119.02978723403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197751.64297896533</c:v>
                </c:pt>
                <c:pt idx="1">
                  <c:v>185518.87009664581</c:v>
                </c:pt>
                <c:pt idx="2">
                  <c:v>208371.80926662876</c:v>
                </c:pt>
                <c:pt idx="3">
                  <c:v>214860.63104036383</c:v>
                </c:pt>
                <c:pt idx="4">
                  <c:v>221894.6674246731</c:v>
                </c:pt>
                <c:pt idx="5">
                  <c:v>207749.80386583286</c:v>
                </c:pt>
                <c:pt idx="6">
                  <c:v>231984.97725980671</c:v>
                </c:pt>
                <c:pt idx="7">
                  <c:v>232737.52700397954</c:v>
                </c:pt>
                <c:pt idx="8">
                  <c:v>215981.77657760092</c:v>
                </c:pt>
                <c:pt idx="9">
                  <c:v>199333.53325753269</c:v>
                </c:pt>
                <c:pt idx="10">
                  <c:v>25509.900511654349</c:v>
                </c:pt>
                <c:pt idx="11">
                  <c:v>204048.4877771461</c:v>
                </c:pt>
              </c:numCache>
            </c:numRef>
          </c:val>
        </c:ser>
        <c:marker val="1"/>
        <c:axId val="121266944"/>
        <c:axId val="121268480"/>
      </c:lineChart>
      <c:catAx>
        <c:axId val="12126694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268480"/>
        <c:crossesAt val="0"/>
        <c:auto val="1"/>
        <c:lblAlgn val="ctr"/>
        <c:lblOffset val="100"/>
      </c:catAx>
      <c:valAx>
        <c:axId val="1212684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126694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89"/>
          <c:y val="0.88924017611388906"/>
          <c:w val="0.52418879056047252"/>
          <c:h val="7.5527441092335404E-2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7440</c:v>
                </c:pt>
                <c:pt idx="1">
                  <c:v>5205</c:v>
                </c:pt>
                <c:pt idx="2">
                  <c:v>7575</c:v>
                </c:pt>
                <c:pt idx="3">
                  <c:v>5876</c:v>
                </c:pt>
                <c:pt idx="4">
                  <c:v>5763</c:v>
                </c:pt>
                <c:pt idx="5">
                  <c:v>7068</c:v>
                </c:pt>
                <c:pt idx="6">
                  <c:v>6272</c:v>
                </c:pt>
                <c:pt idx="7">
                  <c:v>4531</c:v>
                </c:pt>
                <c:pt idx="8">
                  <c:v>6244</c:v>
                </c:pt>
                <c:pt idx="9">
                  <c:v>5706</c:v>
                </c:pt>
                <c:pt idx="10">
                  <c:v>6829</c:v>
                </c:pt>
                <c:pt idx="11">
                  <c:v>8544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9355</c:v>
                </c:pt>
                <c:pt idx="1">
                  <c:v>7350</c:v>
                </c:pt>
                <c:pt idx="2">
                  <c:v>5880</c:v>
                </c:pt>
                <c:pt idx="3">
                  <c:v>8491</c:v>
                </c:pt>
                <c:pt idx="4">
                  <c:v>8997</c:v>
                </c:pt>
                <c:pt idx="5">
                  <c:v>7958</c:v>
                </c:pt>
                <c:pt idx="6">
                  <c:v>8664</c:v>
                </c:pt>
                <c:pt idx="7">
                  <c:v>7731</c:v>
                </c:pt>
                <c:pt idx="8">
                  <c:v>9874</c:v>
                </c:pt>
                <c:pt idx="9">
                  <c:v>7483</c:v>
                </c:pt>
                <c:pt idx="10">
                  <c:v>8433</c:v>
                </c:pt>
                <c:pt idx="11">
                  <c:v>10079</c:v>
                </c:pt>
              </c:numCache>
            </c:numRef>
          </c:val>
        </c:ser>
        <c:marker val="1"/>
        <c:axId val="122124928"/>
        <c:axId val="122147200"/>
      </c:lineChart>
      <c:catAx>
        <c:axId val="1221249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147200"/>
        <c:crosses val="autoZero"/>
        <c:auto val="1"/>
        <c:lblAlgn val="ctr"/>
        <c:lblOffset val="100"/>
      </c:catAx>
      <c:valAx>
        <c:axId val="1221472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12492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layout>
        <c:manualLayout>
          <c:xMode val="edge"/>
          <c:yMode val="edge"/>
          <c:x val="0.28455359901143035"/>
          <c:y val="0.91029000934968962"/>
          <c:w val="0.42780352177942577"/>
          <c:h val="6.467422527119733E-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474E-2"/>
          <c:w val="0.88015364782941952"/>
          <c:h val="0.71169014376161555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5275.0562888198765</c:v>
                </c:pt>
                <c:pt idx="1">
                  <c:v>4949.9534161490683</c:v>
                </c:pt>
                <c:pt idx="2">
                  <c:v>4603.8761645962732</c:v>
                </c:pt>
                <c:pt idx="3">
                  <c:v>11147.882375776398</c:v>
                </c:pt>
                <c:pt idx="4">
                  <c:v>5893.8004658385098</c:v>
                </c:pt>
                <c:pt idx="5">
                  <c:v>5820.3901397515529</c:v>
                </c:pt>
                <c:pt idx="6">
                  <c:v>5033.8509316770187</c:v>
                </c:pt>
                <c:pt idx="7">
                  <c:v>6963.4937888198765</c:v>
                </c:pt>
                <c:pt idx="8">
                  <c:v>8138.0590062111805</c:v>
                </c:pt>
                <c:pt idx="9">
                  <c:v>7928.3152173913049</c:v>
                </c:pt>
                <c:pt idx="10">
                  <c:v>5663.0822981366464</c:v>
                </c:pt>
                <c:pt idx="11">
                  <c:v>3943.1832298136646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3467.6126039048909</c:v>
                </c:pt>
                <c:pt idx="1">
                  <c:v>2924.4925575101488</c:v>
                </c:pt>
                <c:pt idx="2">
                  <c:v>6036.988208003093</c:v>
                </c:pt>
                <c:pt idx="3">
                  <c:v>5786.3174173593661</c:v>
                </c:pt>
                <c:pt idx="4">
                  <c:v>9995.4977769186171</c:v>
                </c:pt>
                <c:pt idx="5">
                  <c:v>6193.657452155423</c:v>
                </c:pt>
                <c:pt idx="6">
                  <c:v>6350.3266963077522</c:v>
                </c:pt>
                <c:pt idx="7">
                  <c:v>3394.5002899671372</c:v>
                </c:pt>
                <c:pt idx="8">
                  <c:v>6747.2221148269864</c:v>
                </c:pt>
                <c:pt idx="9">
                  <c:v>5232.7527546878027</c:v>
                </c:pt>
                <c:pt idx="10">
                  <c:v>9180.8177073265033</c:v>
                </c:pt>
                <c:pt idx="11">
                  <c:v>4940.303498936787</c:v>
                </c:pt>
              </c:numCache>
            </c:numRef>
          </c:val>
        </c:ser>
        <c:marker val="1"/>
        <c:axId val="122446592"/>
        <c:axId val="122448128"/>
      </c:lineChart>
      <c:catAx>
        <c:axId val="1224465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448128"/>
        <c:crossesAt val="0"/>
        <c:auto val="1"/>
        <c:lblAlgn val="ctr"/>
        <c:lblOffset val="100"/>
      </c:catAx>
      <c:valAx>
        <c:axId val="1224481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44659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78"/>
          <c:y val="0.8892401761138895"/>
          <c:w val="0.52418879056047263"/>
          <c:h val="7.5527441092335404E-2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8.5531030223656213E-2"/>
          <c:w val="0.88015364782941952"/>
          <c:h val="0.67795674881410661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10255</c:v>
                </c:pt>
                <c:pt idx="1">
                  <c:v>10175</c:v>
                </c:pt>
                <c:pt idx="2">
                  <c:v>9215</c:v>
                </c:pt>
                <c:pt idx="3">
                  <c:v>10771</c:v>
                </c:pt>
                <c:pt idx="4">
                  <c:v>9818</c:v>
                </c:pt>
                <c:pt idx="5">
                  <c:v>9251</c:v>
                </c:pt>
                <c:pt idx="6">
                  <c:v>10145</c:v>
                </c:pt>
                <c:pt idx="7">
                  <c:v>9295</c:v>
                </c:pt>
                <c:pt idx="8">
                  <c:v>9484</c:v>
                </c:pt>
                <c:pt idx="9">
                  <c:v>9607</c:v>
                </c:pt>
                <c:pt idx="10">
                  <c:v>9280</c:v>
                </c:pt>
                <c:pt idx="11">
                  <c:v>9964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7523</c:v>
                </c:pt>
                <c:pt idx="1">
                  <c:v>10171</c:v>
                </c:pt>
                <c:pt idx="2">
                  <c:v>8459</c:v>
                </c:pt>
                <c:pt idx="3">
                  <c:v>13187</c:v>
                </c:pt>
                <c:pt idx="4">
                  <c:v>10350</c:v>
                </c:pt>
                <c:pt idx="5">
                  <c:v>10057</c:v>
                </c:pt>
                <c:pt idx="6">
                  <c:v>11979</c:v>
                </c:pt>
                <c:pt idx="7">
                  <c:v>10651</c:v>
                </c:pt>
                <c:pt idx="8">
                  <c:v>11028</c:v>
                </c:pt>
                <c:pt idx="9">
                  <c:v>10694</c:v>
                </c:pt>
                <c:pt idx="10">
                  <c:v>8917</c:v>
                </c:pt>
                <c:pt idx="11">
                  <c:v>8329</c:v>
                </c:pt>
              </c:numCache>
            </c:numRef>
          </c:val>
        </c:ser>
        <c:marker val="1"/>
        <c:axId val="122195328"/>
        <c:axId val="122205312"/>
      </c:lineChart>
      <c:catAx>
        <c:axId val="1221953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205312"/>
        <c:crossesAt val="0"/>
        <c:auto val="1"/>
        <c:lblAlgn val="ctr"/>
        <c:lblOffset val="100"/>
      </c:catAx>
      <c:valAx>
        <c:axId val="122205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19532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0580874618299173"/>
          <c:y val="0.86557553784478813"/>
          <c:w val="0.74989812800637323"/>
          <c:h val="0.11075982388611159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9</xdr:row>
      <xdr:rowOff>60960</xdr:rowOff>
    </xdr:from>
    <xdr:to>
      <xdr:col>16</xdr:col>
      <xdr:colOff>274320</xdr:colOff>
      <xdr:row>28</xdr:row>
      <xdr:rowOff>137160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15</xdr:col>
      <xdr:colOff>731520</xdr:colOff>
      <xdr:row>30</xdr:row>
      <xdr:rowOff>99060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//delfin/VolServicios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file://///delfin/VolServicios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2">
          <cell r="F12">
            <v>96360</v>
          </cell>
        </row>
        <row r="13">
          <cell r="F13">
            <v>197751.64297896533</v>
          </cell>
          <cell r="G13">
            <v>185518.87009664581</v>
          </cell>
          <cell r="H13">
            <v>208371.80926662876</v>
          </cell>
          <cell r="I13">
            <v>214860.63104036383</v>
          </cell>
          <cell r="J13">
            <v>221894.6674246731</v>
          </cell>
          <cell r="K13">
            <v>207749.80386583286</v>
          </cell>
          <cell r="L13">
            <v>231984.97725980671</v>
          </cell>
          <cell r="M13">
            <v>232737.52700397954</v>
          </cell>
          <cell r="N13">
            <v>215981.77657760092</v>
          </cell>
          <cell r="O13">
            <v>199333.53325753269</v>
          </cell>
          <cell r="P13">
            <v>25509.900511654349</v>
          </cell>
          <cell r="Q13">
            <v>204048.4877771461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2">
          <cell r="F12">
            <v>2480</v>
          </cell>
        </row>
        <row r="13">
          <cell r="F13">
            <v>174137.54042553192</v>
          </cell>
          <cell r="G13">
            <v>166458.38297872341</v>
          </cell>
          <cell r="H13">
            <v>209053.9489361702</v>
          </cell>
          <cell r="I13">
            <v>199244.24680851065</v>
          </cell>
          <cell r="J13">
            <v>207873.71914893616</v>
          </cell>
          <cell r="K13">
            <v>193833.5829787234</v>
          </cell>
          <cell r="L13">
            <v>206877.42127659573</v>
          </cell>
          <cell r="M13">
            <v>185909.1829787234</v>
          </cell>
          <cell r="N13">
            <v>182874.30638297871</v>
          </cell>
          <cell r="O13">
            <v>195427.6595744681</v>
          </cell>
          <cell r="P13">
            <v>186537.61702127659</v>
          </cell>
          <cell r="Q13">
            <v>179119.02978723403</v>
          </cell>
        </row>
      </sheetData>
      <sheetData sheetId="1"/>
      <sheetData sheetId="2">
        <row r="49">
          <cell r="S49">
            <v>101209.535</v>
          </cell>
        </row>
      </sheetData>
      <sheetData sheetId="3"/>
      <sheetData sheetId="4">
        <row r="29">
          <cell r="S29">
            <v>64026.63</v>
          </cell>
        </row>
      </sheetData>
      <sheetData sheetId="5"/>
      <sheetData sheetId="6">
        <row r="35">
          <cell r="S35">
            <v>24177.286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C8">
            <v>5275.0562888198765</v>
          </cell>
          <cell r="D8">
            <v>4949.9534161490683</v>
          </cell>
          <cell r="E8">
            <v>4603.8761645962732</v>
          </cell>
          <cell r="F8">
            <v>11147.882375776398</v>
          </cell>
          <cell r="G8">
            <v>5893.8004658385098</v>
          </cell>
          <cell r="H8">
            <v>5820.3901397515529</v>
          </cell>
          <cell r="I8">
            <v>5033.8509316770187</v>
          </cell>
          <cell r="J8">
            <v>6963.4937888198765</v>
          </cell>
          <cell r="K8">
            <v>8138.0590062111805</v>
          </cell>
          <cell r="L8">
            <v>7928.3152173913049</v>
          </cell>
          <cell r="M8">
            <v>5663.0822981366464</v>
          </cell>
          <cell r="N8">
            <v>3943.1832298136646</v>
          </cell>
        </row>
      </sheetData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D7" t="str">
            <v>FEBRERO</v>
          </cell>
        </row>
        <row r="8">
          <cell r="C8">
            <v>3467.6126039048909</v>
          </cell>
          <cell r="D8">
            <v>2924.4925575101488</v>
          </cell>
          <cell r="E8">
            <v>6036.988208003093</v>
          </cell>
          <cell r="F8">
            <v>5786.3174173593661</v>
          </cell>
          <cell r="G8">
            <v>9995.4977769186171</v>
          </cell>
          <cell r="H8">
            <v>6193.657452155423</v>
          </cell>
          <cell r="I8">
            <v>6350.3266963077522</v>
          </cell>
          <cell r="J8">
            <v>3394.5002899671372</v>
          </cell>
          <cell r="K8">
            <v>6747.2221148269864</v>
          </cell>
          <cell r="L8">
            <v>5232.7527546878027</v>
          </cell>
          <cell r="M8">
            <v>9180.8177073265033</v>
          </cell>
          <cell r="N8">
            <v>4940.303498936787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7" sqref="O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7.100000000000001" customHeight="1">
      <c r="A7" s="17">
        <v>2016</v>
      </c>
      <c r="B7" s="27">
        <v>5403</v>
      </c>
      <c r="C7" s="15">
        <f>[1]ANTEQUERA!F13</f>
        <v>197751.64297896533</v>
      </c>
      <c r="D7" s="16">
        <f>[1]ANTEQUERA!G13</f>
        <v>185518.87009664581</v>
      </c>
      <c r="E7" s="16">
        <f>[1]ANTEQUERA!H13</f>
        <v>208371.80926662876</v>
      </c>
      <c r="F7" s="16">
        <f>[1]ANTEQUERA!I13</f>
        <v>214860.63104036383</v>
      </c>
      <c r="G7" s="16">
        <f>[1]ANTEQUERA!J13</f>
        <v>221894.6674246731</v>
      </c>
      <c r="H7" s="16">
        <f>[1]ANTEQUERA!K13</f>
        <v>207749.80386583286</v>
      </c>
      <c r="I7" s="16">
        <f>[1]ANTEQUERA!L13</f>
        <v>231984.97725980671</v>
      </c>
      <c r="J7" s="16">
        <f>[1]ANTEQUERA!M13</f>
        <v>232737.52700397954</v>
      </c>
      <c r="K7" s="16">
        <f>[1]ANTEQUERA!N13</f>
        <v>215981.77657760092</v>
      </c>
      <c r="L7" s="16">
        <f>[1]ANTEQUERA!O13</f>
        <v>199333.53325753269</v>
      </c>
      <c r="M7" s="16">
        <f>[1]ANTEQUERA!P13</f>
        <v>25509.900511654349</v>
      </c>
      <c r="N7" s="16">
        <f>[1]ANTEQUERA!Q13</f>
        <v>204048.4877771461</v>
      </c>
      <c r="O7" s="50">
        <f>SUM(C7:N7)</f>
        <v>2345743.6270608306</v>
      </c>
      <c r="P7" s="51">
        <f>O7/B7</f>
        <v>434.15577032404786</v>
      </c>
      <c r="Q7" s="52">
        <f>P7/1000</f>
        <v>0.43415577032404784</v>
      </c>
    </row>
    <row r="8" spans="1:17" s="6" customFormat="1" ht="15" thickBot="1">
      <c r="A8" s="18">
        <v>2015</v>
      </c>
      <c r="B8" s="28">
        <v>5403</v>
      </c>
      <c r="C8" s="31">
        <f>[2]ANTEQUERA!F13</f>
        <v>174137.54042553192</v>
      </c>
      <c r="D8" s="19">
        <f>[2]ANTEQUERA!G13</f>
        <v>166458.38297872341</v>
      </c>
      <c r="E8" s="19">
        <f>[2]ANTEQUERA!H13</f>
        <v>209053.9489361702</v>
      </c>
      <c r="F8" s="19">
        <f>[2]ANTEQUERA!I13</f>
        <v>199244.24680851065</v>
      </c>
      <c r="G8" s="19">
        <f>[2]ANTEQUERA!J13</f>
        <v>207873.71914893616</v>
      </c>
      <c r="H8" s="19">
        <f>[2]ANTEQUERA!K13</f>
        <v>193833.5829787234</v>
      </c>
      <c r="I8" s="19">
        <f>[2]ANTEQUERA!L13</f>
        <v>206877.42127659573</v>
      </c>
      <c r="J8" s="19">
        <f>[2]ANTEQUERA!M13</f>
        <v>185909.1829787234</v>
      </c>
      <c r="K8" s="19">
        <f>[2]ANTEQUERA!N13</f>
        <v>182874.30638297871</v>
      </c>
      <c r="L8" s="19">
        <f>[2]ANTEQUERA!O13</f>
        <v>195427.6595744681</v>
      </c>
      <c r="M8" s="19">
        <f>[2]ANTEQUERA!P13</f>
        <v>186537.61702127659</v>
      </c>
      <c r="N8" s="31">
        <f>[2]ANTEQUERA!Q13</f>
        <v>179119.02978723403</v>
      </c>
      <c r="O8" s="47">
        <f>SUM(C8:N8)</f>
        <v>2287346.6382978722</v>
      </c>
      <c r="P8" s="48">
        <f>O8/B8</f>
        <v>423.34751773049641</v>
      </c>
      <c r="Q8" s="49">
        <f>P8/1000</f>
        <v>0.42334751773049639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A3" sqref="A3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10.109375" bestFit="1" customWidth="1"/>
    <col min="12" max="12" width="7.109375" bestFit="1" customWidth="1"/>
    <col min="13" max="13" width="9.5546875" bestFit="1" customWidth="1"/>
    <col min="14" max="14" width="9.109375" bestFit="1" customWidth="1"/>
    <col min="15" max="15" width="10.88671875" customWidth="1"/>
    <col min="16" max="16" width="10.33203125" customWidth="1"/>
    <col min="17" max="17" width="11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7.100000000000001" customHeight="1">
      <c r="A7" s="17">
        <v>2016</v>
      </c>
      <c r="B7" s="27">
        <v>5403</v>
      </c>
      <c r="C7" s="15">
        <v>7440</v>
      </c>
      <c r="D7" s="16">
        <v>5205</v>
      </c>
      <c r="E7" s="16">
        <v>7575</v>
      </c>
      <c r="F7" s="16">
        <v>5876</v>
      </c>
      <c r="G7" s="16">
        <v>5763</v>
      </c>
      <c r="H7" s="16">
        <v>7068</v>
      </c>
      <c r="I7" s="16">
        <v>6272</v>
      </c>
      <c r="J7" s="16">
        <v>4531</v>
      </c>
      <c r="K7" s="16">
        <v>6244</v>
      </c>
      <c r="L7" s="16">
        <v>5706</v>
      </c>
      <c r="M7" s="16">
        <v>6829</v>
      </c>
      <c r="N7" s="15">
        <v>8544</v>
      </c>
      <c r="O7" s="50">
        <f>SUM(C7:N7)</f>
        <v>77053</v>
      </c>
      <c r="P7" s="53">
        <f>O7/B7</f>
        <v>14.261151212289469</v>
      </c>
      <c r="Q7" s="54">
        <f>P7/1000</f>
        <v>1.4261151212289469E-2</v>
      </c>
    </row>
    <row r="8" spans="1:17" s="7" customFormat="1" ht="15" thickBot="1">
      <c r="A8" s="18">
        <v>2015</v>
      </c>
      <c r="B8" s="28">
        <v>5403</v>
      </c>
      <c r="C8" s="31">
        <v>9355</v>
      </c>
      <c r="D8" s="19">
        <v>7350</v>
      </c>
      <c r="E8" s="19">
        <v>5880</v>
      </c>
      <c r="F8" s="19">
        <v>8491</v>
      </c>
      <c r="G8" s="19">
        <v>8997</v>
      </c>
      <c r="H8" s="19">
        <v>7958</v>
      </c>
      <c r="I8" s="19">
        <v>8664</v>
      </c>
      <c r="J8" s="19">
        <v>7731</v>
      </c>
      <c r="K8" s="19">
        <v>9874</v>
      </c>
      <c r="L8" s="19">
        <v>7483</v>
      </c>
      <c r="M8" s="19">
        <v>8433</v>
      </c>
      <c r="N8" s="31">
        <v>10079</v>
      </c>
      <c r="O8" s="47">
        <f>SUM(C8:N8)</f>
        <v>100295</v>
      </c>
      <c r="P8" s="55">
        <f>O8/B8</f>
        <v>18.562835461780491</v>
      </c>
      <c r="Q8" s="56">
        <f>P8/1000</f>
        <v>1.8562835461780492E-2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ignoredErrors>
    <ignoredError sqref="O8" formulaRange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22" sqref="R22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7.100000000000001" customHeight="1">
      <c r="A7" s="17">
        <v>2016</v>
      </c>
      <c r="B7" s="27">
        <v>5403</v>
      </c>
      <c r="C7" s="26">
        <f>'[3]VIDRIO POR MUNICIPIOS'!C8</f>
        <v>5275.0562888198765</v>
      </c>
      <c r="D7" s="16">
        <f>'[3]VIDRIO POR MUNICIPIOS'!D8</f>
        <v>4949.9534161490683</v>
      </c>
      <c r="E7" s="16">
        <f>'[3]VIDRIO POR MUNICIPIOS'!E8</f>
        <v>4603.8761645962732</v>
      </c>
      <c r="F7" s="16">
        <f>'[3]VIDRIO POR MUNICIPIOS'!F8</f>
        <v>11147.882375776398</v>
      </c>
      <c r="G7" s="16">
        <f>'[3]VIDRIO POR MUNICIPIOS'!G8</f>
        <v>5893.8004658385098</v>
      </c>
      <c r="H7" s="16">
        <f>'[3]VIDRIO POR MUNICIPIOS'!H8</f>
        <v>5820.3901397515529</v>
      </c>
      <c r="I7" s="16">
        <f>'[3]VIDRIO POR MUNICIPIOS'!I8</f>
        <v>5033.8509316770187</v>
      </c>
      <c r="J7" s="16">
        <f>'[3]VIDRIO POR MUNICIPIOS'!J8</f>
        <v>6963.4937888198765</v>
      </c>
      <c r="K7" s="16">
        <f>'[3]VIDRIO POR MUNICIPIOS'!K8</f>
        <v>8138.0590062111805</v>
      </c>
      <c r="L7" s="16">
        <f>'[3]VIDRIO POR MUNICIPIOS'!L8</f>
        <v>7928.3152173913049</v>
      </c>
      <c r="M7" s="16">
        <f>'[3]VIDRIO POR MUNICIPIOS'!M8</f>
        <v>5663.0822981366464</v>
      </c>
      <c r="N7" s="16">
        <f>'[3]VIDRIO POR MUNICIPIOS'!N8</f>
        <v>3943.1832298136646</v>
      </c>
      <c r="O7" s="50">
        <f>SUM(C7:N7)</f>
        <v>75360.943322981373</v>
      </c>
      <c r="P7" s="57">
        <f>O7/B7</f>
        <v>13.947981366459629</v>
      </c>
      <c r="Q7" s="58">
        <f>P7/1000</f>
        <v>1.394798136645963E-2</v>
      </c>
    </row>
    <row r="8" spans="1:17" s="4" customFormat="1" ht="15" thickBot="1">
      <c r="A8" s="18">
        <v>2015</v>
      </c>
      <c r="B8" s="28">
        <v>5403</v>
      </c>
      <c r="C8" s="23">
        <f>'[4]VIDRIO POR MUNICIPIOS'!C8</f>
        <v>3467.6126039048909</v>
      </c>
      <c r="D8" s="24">
        <f>'[4]VIDRIO POR MUNICIPIOS'!D8</f>
        <v>2924.4925575101488</v>
      </c>
      <c r="E8" s="24">
        <f>'[4]VIDRIO POR MUNICIPIOS'!E8</f>
        <v>6036.988208003093</v>
      </c>
      <c r="F8" s="24">
        <f>'[4]VIDRIO POR MUNICIPIOS'!F8</f>
        <v>5786.3174173593661</v>
      </c>
      <c r="G8" s="24">
        <f>'[4]VIDRIO POR MUNICIPIOS'!G8</f>
        <v>9995.4977769186171</v>
      </c>
      <c r="H8" s="24">
        <f>'[4]VIDRIO POR MUNICIPIOS'!H8</f>
        <v>6193.657452155423</v>
      </c>
      <c r="I8" s="24">
        <f>'[4]VIDRIO POR MUNICIPIOS'!I8</f>
        <v>6350.3266963077522</v>
      </c>
      <c r="J8" s="24">
        <f>'[4]VIDRIO POR MUNICIPIOS'!J8</f>
        <v>3394.5002899671372</v>
      </c>
      <c r="K8" s="24">
        <f>'[4]VIDRIO POR MUNICIPIOS'!K8</f>
        <v>6747.2221148269864</v>
      </c>
      <c r="L8" s="24">
        <f>'[4]VIDRIO POR MUNICIPIOS'!L8</f>
        <v>5232.7527546878027</v>
      </c>
      <c r="M8" s="24">
        <f>'[4]VIDRIO POR MUNICIPIOS'!M8</f>
        <v>9180.8177073265033</v>
      </c>
      <c r="N8" s="23">
        <f>'[4]VIDRIO POR MUNICIPIOS'!N8</f>
        <v>4940.303498936787</v>
      </c>
      <c r="O8" s="47">
        <f>SUM(C8:N8)</f>
        <v>70250.489077904509</v>
      </c>
      <c r="P8" s="59">
        <f>O8/B8</f>
        <v>13.002126425671758</v>
      </c>
      <c r="Q8" s="60">
        <f>P8/1000</f>
        <v>1.3002126425671758E-2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20" sqref="T20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4"/>
      <c r="P6" s="96"/>
      <c r="Q6" s="92"/>
    </row>
    <row r="7" spans="1:17" ht="17.100000000000001" customHeight="1">
      <c r="A7" s="37">
        <v>2016</v>
      </c>
      <c r="B7" s="35">
        <v>5403</v>
      </c>
      <c r="C7" s="61">
        <v>10255</v>
      </c>
      <c r="D7" s="62">
        <v>10175</v>
      </c>
      <c r="E7" s="63">
        <v>9215</v>
      </c>
      <c r="F7" s="63">
        <v>10771</v>
      </c>
      <c r="G7" s="63">
        <v>9818</v>
      </c>
      <c r="H7" s="63">
        <v>9251</v>
      </c>
      <c r="I7" s="63">
        <v>10145</v>
      </c>
      <c r="J7" s="63">
        <v>9295</v>
      </c>
      <c r="K7" s="63">
        <v>9484</v>
      </c>
      <c r="L7" s="63">
        <v>9607</v>
      </c>
      <c r="M7" s="63">
        <v>9280</v>
      </c>
      <c r="N7" s="62">
        <v>9964</v>
      </c>
      <c r="O7" s="42">
        <f>SUM(C7:N7)</f>
        <v>117260</v>
      </c>
      <c r="P7" s="44">
        <f>O7/B7</f>
        <v>21.702757727188597</v>
      </c>
      <c r="Q7" s="69">
        <f>P7/1000</f>
        <v>2.1702757727188597E-2</v>
      </c>
    </row>
    <row r="8" spans="1:17" s="4" customFormat="1" ht="15" thickBot="1">
      <c r="A8" s="38">
        <v>2015</v>
      </c>
      <c r="B8" s="36">
        <v>5403</v>
      </c>
      <c r="C8" s="64">
        <v>7523</v>
      </c>
      <c r="D8" s="65">
        <v>10171</v>
      </c>
      <c r="E8" s="65">
        <v>8459</v>
      </c>
      <c r="F8" s="65">
        <v>13187</v>
      </c>
      <c r="G8" s="65">
        <v>10350</v>
      </c>
      <c r="H8" s="65">
        <v>10057</v>
      </c>
      <c r="I8" s="65">
        <v>11979</v>
      </c>
      <c r="J8" s="65">
        <v>10651</v>
      </c>
      <c r="K8" s="65">
        <v>11028</v>
      </c>
      <c r="L8" s="66">
        <v>10694</v>
      </c>
      <c r="M8" s="67">
        <v>8917</v>
      </c>
      <c r="N8" s="68">
        <v>8329</v>
      </c>
      <c r="O8" s="43">
        <f>SUM(C8:N8)</f>
        <v>121345</v>
      </c>
      <c r="P8" s="45">
        <f>O8/B8</f>
        <v>22.458819174532668</v>
      </c>
      <c r="Q8" s="46">
        <f>P8/1000</f>
        <v>2.2458819174532667E-2</v>
      </c>
    </row>
    <row r="11" spans="1:17">
      <c r="H11" s="11"/>
    </row>
    <row r="33" spans="2:10">
      <c r="B33" s="73" t="s">
        <v>15</v>
      </c>
      <c r="C33" s="73"/>
      <c r="D33" s="73"/>
      <c r="E33" s="73"/>
      <c r="F33" s="73"/>
      <c r="G33" s="73"/>
      <c r="H33" s="73"/>
      <c r="I33" s="73"/>
      <c r="J33" s="73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