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1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</externalReferences>
  <calcPr calcId="125725"/>
</workbook>
</file>

<file path=xl/calcChain.xml><?xml version="1.0" encoding="utf-8"?>
<calcChain xmlns="http://schemas.openxmlformats.org/spreadsheetml/2006/main">
  <c r="D8" i="3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D8" i="1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O8" i="3" l="1"/>
  <c r="O7" i="2"/>
  <c r="P7" s="1"/>
  <c r="Q7" s="1"/>
  <c r="O8" i="4"/>
  <c r="P8" s="1"/>
  <c r="Q8" s="1"/>
  <c r="O7"/>
  <c r="P7" s="1"/>
  <c r="Q7" s="1"/>
  <c r="O8" i="1" l="1"/>
  <c r="P8" s="1"/>
  <c r="Q8" s="1"/>
  <c r="O7" i="3"/>
  <c r="P7" s="1"/>
  <c r="Q7" s="1"/>
  <c r="O7" i="1"/>
  <c r="P7" s="1"/>
  <c r="Q7" s="1"/>
  <c r="P8" i="3" l="1"/>
  <c r="Q8" s="1"/>
  <c r="O8" i="2" l="1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<sst xmlns="http://schemas.openxmlformats.org/spreadsheetml/2006/main" count="76" uniqueCount="23">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</sst>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/>
    </xf>
    <xf numFmtId="3" fontId="17" fillId="0" borderId="16" xfId="0" applyNumberFormat="1" applyFont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21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6" xfId="0" applyNumberFormat="1" applyFont="1" applyBorder="1" applyAlignment="1">
      <alignment horizontal="center" vertical="center"/>
    </xf>
    <xf numFmtId="4" fontId="23" fillId="4" borderId="16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4" fontId="23" fillId="4" borderId="10" xfId="0" applyNumberFormat="1" applyFont="1" applyFill="1" applyBorder="1" applyAlignment="1">
      <alignment horizontal="center" vertical="center"/>
    </xf>
    <xf numFmtId="164" fontId="23" fillId="4" borderId="10" xfId="0" applyNumberFormat="1" applyFont="1" applyFill="1" applyBorder="1" applyAlignment="1">
      <alignment horizontal="center" vertical="center"/>
    </xf>
    <xf numFmtId="4" fontId="23" fillId="5" borderId="10" xfId="0" applyNumberFormat="1" applyFont="1" applyFill="1" applyBorder="1" applyAlignment="1">
      <alignment horizontal="center" vertical="center"/>
    </xf>
    <xf numFmtId="164" fontId="23" fillId="5" borderId="10" xfId="0" applyNumberFormat="1" applyFont="1" applyFill="1" applyBorder="1" applyAlignment="1">
      <alignment horizontal="center" vertical="center"/>
    </xf>
    <xf numFmtId="4" fontId="23" fillId="5" borderId="16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10" xfId="0" applyNumberFormat="1" applyFont="1" applyFill="1" applyBorder="1" applyAlignment="1">
      <alignment horizontal="center" vertical="center"/>
    </xf>
    <xf numFmtId="164" fontId="23" fillId="7" borderId="10" xfId="0" applyNumberFormat="1" applyFont="1" applyFill="1" applyBorder="1" applyAlignment="1">
      <alignment horizontal="center" vertical="center"/>
    </xf>
    <xf numFmtId="4" fontId="23" fillId="7" borderId="16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/>
    </xf>
    <xf numFmtId="164" fontId="23" fillId="8" borderId="10" xfId="0" applyNumberFormat="1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center" vertical="center" wrapText="1"/>
    </xf>
    <xf numFmtId="3" fontId="14" fillId="0" borderId="19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3" xfId="0" applyNumberFormat="1" applyFont="1" applyFill="1" applyBorder="1" applyAlignment="1">
      <alignment horizontal="center" vertical="center"/>
    </xf>
    <xf numFmtId="4" fontId="5" fillId="8" borderId="16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4" fontId="5" fillId="8" borderId="10" xfId="0" applyNumberFormat="1" applyFont="1" applyFill="1" applyBorder="1" applyAlignment="1">
      <alignment horizontal="center" vertical="center" wrapText="1"/>
    </xf>
    <xf numFmtId="3" fontId="20" fillId="0" borderId="10" xfId="1" applyNumberFormat="1" applyFont="1" applyFill="1" applyBorder="1" applyAlignment="1">
      <alignment horizontal="center" vertical="center"/>
    </xf>
    <xf numFmtId="0" fontId="0" fillId="0" borderId="3" xfId="0" applyBorder="1"/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8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styles.xml" Type="http://schemas.openxmlformats.org/officeDocument/2006/relationships/styles"/>
<Relationship Id="rId11" Target="sharedStrings.xml" Type="http://schemas.openxmlformats.org/officeDocument/2006/relationships/sharedStrings"/>
<Relationship Id="rId12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theme/theme1.xml" Type="http://schemas.openxmlformats.org/officeDocument/2006/relationships/theme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135349.80219074749</c:v>
                </c:pt>
                <c:pt idx="1">
                  <c:v>123136.34153191831</c:v>
                </c:pt>
                <c:pt idx="2">
                  <c:v>137229.66055450789</c:v>
                </c:pt>
                <c:pt idx="3">
                  <c:v>144830.96657705735</c:v>
                </c:pt>
                <c:pt idx="4">
                  <c:v>143842.0743891185</c:v>
                </c:pt>
                <c:pt idx="5">
                  <c:v>149569.94342575132</c:v>
                </c:pt>
                <c:pt idx="6">
                  <c:v>151881.63944950447</c:v>
                </c:pt>
                <c:pt idx="7">
                  <c:v>154369.92336396099</c:v>
                </c:pt>
                <c:pt idx="8">
                  <c:v>151133.54893070657</c:v>
                </c:pt>
                <c:pt idx="9">
                  <c:v>145752.43429763673</c:v>
                </c:pt>
                <c:pt idx="10">
                  <c:v>136831.53512819484</c:v>
                </c:pt>
                <c:pt idx="11">
                  <c:v>131676.77406411749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142308.7708341782</c:v>
                </c:pt>
                <c:pt idx="1">
                  <c:v>118598.69824404882</c:v>
                </c:pt>
                <c:pt idx="2">
                  <c:v>140178.79557159657</c:v>
                </c:pt>
                <c:pt idx="3">
                  <c:v>140214.24145342471</c:v>
                </c:pt>
                <c:pt idx="4">
                  <c:v>150873.78482501319</c:v>
                </c:pt>
                <c:pt idx="5">
                  <c:v>153029.53891074253</c:v>
                </c:pt>
                <c:pt idx="6">
                  <c:v>149020.93191126973</c:v>
                </c:pt>
                <c:pt idx="7">
                  <c:v>163618.19051867473</c:v>
                </c:pt>
                <c:pt idx="8">
                  <c:v>148196.0095705422</c:v>
                </c:pt>
                <c:pt idx="9">
                  <c:v>131059.53688308528</c:v>
                </c:pt>
                <c:pt idx="10">
                  <c:v>136281.35974694838</c:v>
                </c:pt>
                <c:pt idx="11">
                  <c:v>143133.69317490573</c:v>
                </c:pt>
              </c:numCache>
            </c:numRef>
          </c:val>
        </c:ser>
        <c:marker val="1"/>
        <c:axId val="117593216"/>
        <c:axId val="117594752"/>
      </c:lineChart>
      <c:catAx>
        <c:axId val="117593216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7594752"/>
        <c:crossesAt val="0"/>
        <c:auto val="1"/>
        <c:lblAlgn val="ctr"/>
        <c:lblOffset val="100"/>
      </c:catAx>
      <c:valAx>
        <c:axId val="11759475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17593216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272"/>
          <c:w val="0.52418879056047263"/>
          <c:h val="7.5527441092335404E-2"/>
        </c:manualLayout>
      </c:layout>
    </c:legend>
    <c:plotVisOnly val="1"/>
  </c:chart>
  <c:printSettings>
    <c:headerFooter/>
    <c:pageMargins b="0.750000000000003" l="0.70000000000000062" r="0.70000000000000062" t="0.75000000000000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834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6456</c:v>
                </c:pt>
                <c:pt idx="1">
                  <c:v>4980</c:v>
                </c:pt>
                <c:pt idx="2">
                  <c:v>3889</c:v>
                </c:pt>
                <c:pt idx="3">
                  <c:v>5822</c:v>
                </c:pt>
                <c:pt idx="4">
                  <c:v>5456</c:v>
                </c:pt>
                <c:pt idx="5">
                  <c:v>5182</c:v>
                </c:pt>
                <c:pt idx="6">
                  <c:v>6948</c:v>
                </c:pt>
                <c:pt idx="7">
                  <c:v>5430</c:v>
                </c:pt>
                <c:pt idx="8">
                  <c:v>6842</c:v>
                </c:pt>
                <c:pt idx="9">
                  <c:v>5071</c:v>
                </c:pt>
                <c:pt idx="10">
                  <c:v>5774</c:v>
                </c:pt>
                <c:pt idx="11">
                  <c:v>7011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5111</c:v>
                </c:pt>
                <c:pt idx="1">
                  <c:v>5816</c:v>
                </c:pt>
                <c:pt idx="2">
                  <c:v>8188</c:v>
                </c:pt>
                <c:pt idx="3">
                  <c:v>6506</c:v>
                </c:pt>
                <c:pt idx="4">
                  <c:v>6439</c:v>
                </c:pt>
                <c:pt idx="5">
                  <c:v>7754</c:v>
                </c:pt>
                <c:pt idx="6">
                  <c:v>6780</c:v>
                </c:pt>
                <c:pt idx="7">
                  <c:v>5166</c:v>
                </c:pt>
                <c:pt idx="8">
                  <c:v>6715</c:v>
                </c:pt>
                <c:pt idx="9">
                  <c:v>6236</c:v>
                </c:pt>
                <c:pt idx="10">
                  <c:v>7464</c:v>
                </c:pt>
                <c:pt idx="11">
                  <c:v>9339</c:v>
                </c:pt>
              </c:numCache>
            </c:numRef>
          </c:val>
        </c:ser>
        <c:marker val="1"/>
        <c:axId val="119692288"/>
        <c:axId val="119718656"/>
      </c:lineChart>
      <c:catAx>
        <c:axId val="119692288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9718656"/>
        <c:crossesAt val="0"/>
        <c:auto val="1"/>
        <c:lblAlgn val="ctr"/>
        <c:lblOffset val="100"/>
      </c:catAx>
      <c:valAx>
        <c:axId val="11971865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19692288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172"/>
          <c:w val="0.52571251548946718"/>
          <c:h val="0.11075973149777101"/>
        </c:manualLayout>
      </c:layout>
    </c:legend>
    <c:plotVisOnly val="1"/>
  </c:chart>
  <c:printSettings>
    <c:headerFooter/>
    <c:pageMargins b="0.75000000000000322" l="0.70000000000000062" r="0.70000000000000062" t="0.75000000000000322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883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2291.5599395433937</c:v>
                </c:pt>
                <c:pt idx="1">
                  <c:v>0</c:v>
                </c:pt>
                <c:pt idx="2">
                  <c:v>0</c:v>
                </c:pt>
                <c:pt idx="3">
                  <c:v>1012.1056399649988</c:v>
                </c:pt>
                <c:pt idx="4">
                  <c:v>375.91764668789614</c:v>
                </c:pt>
                <c:pt idx="5">
                  <c:v>0</c:v>
                </c:pt>
                <c:pt idx="6">
                  <c:v>0</c:v>
                </c:pt>
                <c:pt idx="7">
                  <c:v>1954.1913928883939</c:v>
                </c:pt>
                <c:pt idx="8">
                  <c:v>1877.8060615702809</c:v>
                </c:pt>
                <c:pt idx="9">
                  <c:v>523.50947441435198</c:v>
                </c:pt>
                <c:pt idx="10">
                  <c:v>343.1194627486837</c:v>
                </c:pt>
                <c:pt idx="11">
                  <c:v>2943.1917164458018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702.09801528790831</c:v>
                </c:pt>
                <c:pt idx="1">
                  <c:v>3066.5961191294041</c:v>
                </c:pt>
                <c:pt idx="2">
                  <c:v>2625.9886372729457</c:v>
                </c:pt>
                <c:pt idx="3">
                  <c:v>0</c:v>
                </c:pt>
                <c:pt idx="4">
                  <c:v>359.38774538587273</c:v>
                </c:pt>
                <c:pt idx="5">
                  <c:v>489.2717375779601</c:v>
                </c:pt>
                <c:pt idx="6">
                  <c:v>2977.8992221555009</c:v>
                </c:pt>
                <c:pt idx="7">
                  <c:v>617.89472013711452</c:v>
                </c:pt>
                <c:pt idx="8">
                  <c:v>445.13640042530903</c:v>
                </c:pt>
                <c:pt idx="9">
                  <c:v>0</c:v>
                </c:pt>
                <c:pt idx="10">
                  <c:v>909.18794534461142</c:v>
                </c:pt>
                <c:pt idx="11">
                  <c:v>0</c:v>
                </c:pt>
              </c:numCache>
            </c:numRef>
          </c:val>
        </c:ser>
        <c:marker val="1"/>
        <c:axId val="120022144"/>
        <c:axId val="120023680"/>
      </c:lineChart>
      <c:catAx>
        <c:axId val="120022144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0023680"/>
        <c:crossesAt val="0"/>
        <c:auto val="1"/>
        <c:lblAlgn val="ctr"/>
        <c:lblOffset val="100"/>
      </c:catAx>
      <c:valAx>
        <c:axId val="12002368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0022144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145"/>
        </c:manualLayout>
      </c:layout>
    </c:legend>
    <c:plotVisOnly val="1"/>
  </c:chart>
  <c:printSettings>
    <c:headerFooter/>
    <c:pageMargins b="0.75000000000000322" l="0.70000000000000062" r="0.70000000000000062" t="0.75000000000000322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3816</c:v>
                </c:pt>
                <c:pt idx="1">
                  <c:v>2083</c:v>
                </c:pt>
                <c:pt idx="2">
                  <c:v>2786</c:v>
                </c:pt>
                <c:pt idx="3">
                  <c:v>2352</c:v>
                </c:pt>
                <c:pt idx="4">
                  <c:v>2720</c:v>
                </c:pt>
                <c:pt idx="5">
                  <c:v>2078</c:v>
                </c:pt>
                <c:pt idx="6">
                  <c:v>2550</c:v>
                </c:pt>
                <c:pt idx="7">
                  <c:v>2777</c:v>
                </c:pt>
                <c:pt idx="8">
                  <c:v>3315</c:v>
                </c:pt>
                <c:pt idx="9">
                  <c:v>3107</c:v>
                </c:pt>
                <c:pt idx="10">
                  <c:v>1993</c:v>
                </c:pt>
                <c:pt idx="11">
                  <c:v>2729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3032</c:v>
                </c:pt>
                <c:pt idx="1">
                  <c:v>1993</c:v>
                </c:pt>
                <c:pt idx="2">
                  <c:v>3608</c:v>
                </c:pt>
                <c:pt idx="3">
                  <c:v>1691</c:v>
                </c:pt>
                <c:pt idx="4">
                  <c:v>2838</c:v>
                </c:pt>
                <c:pt idx="5">
                  <c:v>3315</c:v>
                </c:pt>
                <c:pt idx="6">
                  <c:v>2611</c:v>
                </c:pt>
                <c:pt idx="7">
                  <c:v>3438</c:v>
                </c:pt>
                <c:pt idx="8">
                  <c:v>2966</c:v>
                </c:pt>
                <c:pt idx="9">
                  <c:v>1964</c:v>
                </c:pt>
                <c:pt idx="10">
                  <c:v>3603</c:v>
                </c:pt>
                <c:pt idx="11">
                  <c:v>2385</c:v>
                </c:pt>
              </c:numCache>
            </c:numRef>
          </c:val>
        </c:ser>
        <c:marker val="1"/>
        <c:axId val="119770112"/>
        <c:axId val="119780096"/>
      </c:lineChart>
      <c:catAx>
        <c:axId val="119770112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9780096"/>
        <c:crosses val="autoZero"/>
        <c:auto val="1"/>
        <c:lblAlgn val="ctr"/>
        <c:lblOffset val="100"/>
      </c:catAx>
      <c:valAx>
        <c:axId val="11978009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9770112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361"/>
          <c:y val="0.85056911988823958"/>
          <c:w val="0.36796145739235347"/>
          <c:h val="0.12152495554991161"/>
        </c:manualLayout>
      </c:layout>
    </c:legend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38">
          <cell r="F38">
            <v>142308.7708341782</v>
          </cell>
          <cell r="G38">
            <v>118598.69824404882</v>
          </cell>
          <cell r="H38">
            <v>140178.79557159657</v>
          </cell>
          <cell r="I38">
            <v>140214.24145342471</v>
          </cell>
          <cell r="J38">
            <v>150873.78482501319</v>
          </cell>
          <cell r="K38">
            <v>153029.53891074253</v>
          </cell>
          <cell r="L38">
            <v>149020.93191126973</v>
          </cell>
          <cell r="M38">
            <v>163618.19051867473</v>
          </cell>
          <cell r="N38">
            <v>148196.0095705422</v>
          </cell>
          <cell r="O38">
            <v>131059.53688308528</v>
          </cell>
          <cell r="P38">
            <v>136281.35974694838</v>
          </cell>
          <cell r="Q38">
            <v>143133.69317490573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38">
          <cell r="F38">
            <v>135349.80219074749</v>
          </cell>
          <cell r="G38">
            <v>123136.34153191831</v>
          </cell>
          <cell r="H38">
            <v>137229.66055450789</v>
          </cell>
          <cell r="I38">
            <v>144830.96657705735</v>
          </cell>
          <cell r="J38">
            <v>143842.0743891185</v>
          </cell>
          <cell r="K38">
            <v>149569.94342575132</v>
          </cell>
          <cell r="L38">
            <v>151881.63944950447</v>
          </cell>
          <cell r="M38">
            <v>154369.92336396099</v>
          </cell>
          <cell r="N38">
            <v>151133.54893070657</v>
          </cell>
          <cell r="O38">
            <v>145752.43429763673</v>
          </cell>
          <cell r="P38">
            <v>136831.53512819484</v>
          </cell>
          <cell r="Q38">
            <v>131676.77406411749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6">
          <cell r="C86">
            <v>702.09801528790831</v>
          </cell>
          <cell r="D86">
            <v>3066.5961191294041</v>
          </cell>
          <cell r="E86">
            <v>2625.9886372729457</v>
          </cell>
          <cell r="F86">
            <v>0</v>
          </cell>
          <cell r="G86">
            <v>359.38774538587273</v>
          </cell>
          <cell r="H86">
            <v>489.2717375779601</v>
          </cell>
          <cell r="I86">
            <v>2977.8992221555009</v>
          </cell>
          <cell r="J86">
            <v>617.89472013711452</v>
          </cell>
          <cell r="K86">
            <v>445.13640042530903</v>
          </cell>
          <cell r="L86">
            <v>0</v>
          </cell>
          <cell r="M86">
            <v>909.18794534461142</v>
          </cell>
          <cell r="N86">
            <v>0</v>
          </cell>
        </row>
      </sheetData>
      <sheetData sheetId="1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6">
          <cell r="C86">
            <v>2291.5599395433937</v>
          </cell>
          <cell r="D86">
            <v>0</v>
          </cell>
          <cell r="E86">
            <v>0</v>
          </cell>
          <cell r="F86">
            <v>1012.1056399649988</v>
          </cell>
          <cell r="G86">
            <v>375.91764668789614</v>
          </cell>
          <cell r="H86">
            <v>0</v>
          </cell>
          <cell r="I86">
            <v>0</v>
          </cell>
          <cell r="J86">
            <v>1954.1913928883939</v>
          </cell>
          <cell r="K86">
            <v>1877.8060615702809</v>
          </cell>
          <cell r="L86">
            <v>523.50947441435198</v>
          </cell>
          <cell r="M86">
            <v>343.1194627486837</v>
          </cell>
          <cell r="N86">
            <v>2943.1917164458018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S18" sqref="S18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2" t="s">
        <v>18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5" t="s">
        <v>1</v>
      </c>
      <c r="C5" s="74" t="s">
        <v>16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7" t="s">
        <v>17</v>
      </c>
      <c r="P5" s="70" t="s">
        <v>0</v>
      </c>
      <c r="Q5" s="70" t="s">
        <v>19</v>
      </c>
    </row>
    <row r="6" spans="1:17" s="5" customFormat="1" ht="17.100000000000001" customHeight="1" thickBot="1">
      <c r="A6" s="1"/>
      <c r="B6" s="76"/>
      <c r="C6" s="33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4" t="s">
        <v>13</v>
      </c>
      <c r="O6" s="78"/>
      <c r="P6" s="71"/>
      <c r="Q6" s="71"/>
    </row>
    <row r="7" spans="1:17" s="5" customFormat="1" ht="16.05" customHeight="1">
      <c r="A7" s="17">
        <v>2016</v>
      </c>
      <c r="B7" s="27">
        <v>3973</v>
      </c>
      <c r="C7" s="15">
        <f>[1]ANTEQUERA!F38</f>
        <v>142308.7708341782</v>
      </c>
      <c r="D7" s="16">
        <f>[1]ANTEQUERA!G38</f>
        <v>118598.69824404882</v>
      </c>
      <c r="E7" s="16">
        <f>[1]ANTEQUERA!H38</f>
        <v>140178.79557159657</v>
      </c>
      <c r="F7" s="16">
        <f>[1]ANTEQUERA!I38</f>
        <v>140214.24145342471</v>
      </c>
      <c r="G7" s="16">
        <f>[1]ANTEQUERA!J38</f>
        <v>150873.78482501319</v>
      </c>
      <c r="H7" s="16">
        <f>[1]ANTEQUERA!K38</f>
        <v>153029.53891074253</v>
      </c>
      <c r="I7" s="16">
        <f>[1]ANTEQUERA!L38</f>
        <v>149020.93191126973</v>
      </c>
      <c r="J7" s="16">
        <f>[1]ANTEQUERA!M38</f>
        <v>163618.19051867473</v>
      </c>
      <c r="K7" s="16">
        <f>[1]ANTEQUERA!N38</f>
        <v>148196.0095705422</v>
      </c>
      <c r="L7" s="16">
        <f>[1]ANTEQUERA!O38</f>
        <v>131059.53688308528</v>
      </c>
      <c r="M7" s="16">
        <f>[1]ANTEQUERA!P38</f>
        <v>136281.35974694838</v>
      </c>
      <c r="N7" s="15">
        <f>[1]ANTEQUERA!Q38</f>
        <v>143133.69317490573</v>
      </c>
      <c r="O7" s="46">
        <f>SUM(C7:N7)</f>
        <v>1716513.55164443</v>
      </c>
      <c r="P7" s="47">
        <f>O7/B7</f>
        <v>432.04468956567581</v>
      </c>
      <c r="Q7" s="48">
        <f>P7/1000</f>
        <v>0.43204468956567582</v>
      </c>
    </row>
    <row r="8" spans="1:17" s="6" customFormat="1" ht="16.05" customHeight="1" thickBot="1">
      <c r="A8" s="18">
        <v>2015</v>
      </c>
      <c r="B8" s="28">
        <v>4001</v>
      </c>
      <c r="C8" s="31">
        <f>[2]ANTEQUERA!F38</f>
        <v>135349.80219074749</v>
      </c>
      <c r="D8" s="19">
        <f>[2]ANTEQUERA!G38</f>
        <v>123136.34153191831</v>
      </c>
      <c r="E8" s="19">
        <f>[2]ANTEQUERA!H38</f>
        <v>137229.66055450789</v>
      </c>
      <c r="F8" s="19">
        <f>[2]ANTEQUERA!I38</f>
        <v>144830.96657705735</v>
      </c>
      <c r="G8" s="19">
        <f>[2]ANTEQUERA!J38</f>
        <v>143842.0743891185</v>
      </c>
      <c r="H8" s="19">
        <f>[2]ANTEQUERA!K38</f>
        <v>149569.94342575132</v>
      </c>
      <c r="I8" s="19">
        <f>[2]ANTEQUERA!L38</f>
        <v>151881.63944950447</v>
      </c>
      <c r="J8" s="19">
        <f>[2]ANTEQUERA!M38</f>
        <v>154369.92336396099</v>
      </c>
      <c r="K8" s="19">
        <f>[2]ANTEQUERA!N38</f>
        <v>151133.54893070657</v>
      </c>
      <c r="L8" s="19">
        <f>[2]ANTEQUERA!O38</f>
        <v>145752.43429763673</v>
      </c>
      <c r="M8" s="19">
        <f>[2]ANTEQUERA!P38</f>
        <v>136831.53512819484</v>
      </c>
      <c r="N8" s="31">
        <f>[2]ANTEQUERA!Q38</f>
        <v>131676.77406411749</v>
      </c>
      <c r="O8" s="43">
        <f>SUM(C8:N8)</f>
        <v>1705604.6439032219</v>
      </c>
      <c r="P8" s="44">
        <f>O8/B8</f>
        <v>426.29458732897325</v>
      </c>
      <c r="Q8" s="45">
        <f>P8/1000</f>
        <v>0.42629458732897324</v>
      </c>
    </row>
    <row r="22" spans="2:13" ht="15.75" customHeight="1"/>
    <row r="32" spans="2:13">
      <c r="B32" s="73" t="s">
        <v>14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tabSelected="1" workbookViewId="0">
      <selection activeCell="I8" sqref="I8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2" t="s">
        <v>20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7" ht="17.25" customHeight="1"/>
    <row r="4" spans="1:17" ht="17.25" customHeight="1" thickBot="1"/>
    <row r="5" spans="1:17" ht="16.5" customHeight="1">
      <c r="A5" s="5"/>
      <c r="B5" s="81" t="s">
        <v>1</v>
      </c>
      <c r="C5" s="74" t="s">
        <v>16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83" t="s">
        <v>17</v>
      </c>
      <c r="P5" s="79" t="s">
        <v>0</v>
      </c>
      <c r="Q5" s="79" t="s">
        <v>19</v>
      </c>
    </row>
    <row r="6" spans="1:17" ht="17.100000000000001" customHeight="1" thickBot="1">
      <c r="A6" s="5"/>
      <c r="B6" s="82"/>
      <c r="C6" s="3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2" t="s">
        <v>13</v>
      </c>
      <c r="O6" s="84"/>
      <c r="P6" s="80"/>
      <c r="Q6" s="80"/>
    </row>
    <row r="7" spans="1:17" s="13" customFormat="1" ht="16.05" customHeight="1">
      <c r="A7" s="17">
        <v>2016</v>
      </c>
      <c r="B7" s="27">
        <v>3973</v>
      </c>
      <c r="C7" s="15">
        <v>5111</v>
      </c>
      <c r="D7" s="16">
        <v>5816</v>
      </c>
      <c r="E7" s="16">
        <v>8188</v>
      </c>
      <c r="F7" s="16">
        <v>6506</v>
      </c>
      <c r="G7" s="16">
        <v>6439</v>
      </c>
      <c r="H7" s="16">
        <v>7754</v>
      </c>
      <c r="I7" s="16">
        <v>6780</v>
      </c>
      <c r="J7" s="16">
        <v>5166</v>
      </c>
      <c r="K7" s="16">
        <v>6715</v>
      </c>
      <c r="L7" s="16">
        <v>6236</v>
      </c>
      <c r="M7" s="16">
        <v>7464</v>
      </c>
      <c r="N7" s="15">
        <v>9339</v>
      </c>
      <c r="O7" s="46">
        <f>SUM(C7:N7)</f>
        <v>81514</v>
      </c>
      <c r="P7" s="49">
        <f>O7/B7</f>
        <v>20.516989680342309</v>
      </c>
      <c r="Q7" s="50">
        <f>P7/1000</f>
        <v>2.051698968034231E-2</v>
      </c>
    </row>
    <row r="8" spans="1:17" s="7" customFormat="1" ht="16.05" customHeight="1" thickBot="1">
      <c r="A8" s="18">
        <v>2015</v>
      </c>
      <c r="B8" s="28">
        <v>4001</v>
      </c>
      <c r="C8" s="31">
        <v>6456</v>
      </c>
      <c r="D8" s="19">
        <v>4980</v>
      </c>
      <c r="E8" s="19">
        <v>3889</v>
      </c>
      <c r="F8" s="19">
        <v>5822</v>
      </c>
      <c r="G8" s="19">
        <v>5456</v>
      </c>
      <c r="H8" s="19">
        <v>5182</v>
      </c>
      <c r="I8" s="19">
        <v>6948</v>
      </c>
      <c r="J8" s="19">
        <v>5430</v>
      </c>
      <c r="K8" s="19">
        <v>6842</v>
      </c>
      <c r="L8" s="19">
        <v>5071</v>
      </c>
      <c r="M8" s="19">
        <v>5774</v>
      </c>
      <c r="N8" s="31">
        <v>7011</v>
      </c>
      <c r="O8" s="43">
        <f>SUM(C8:N8)</f>
        <v>68861</v>
      </c>
      <c r="P8" s="51">
        <f>O8/B8</f>
        <v>17.210947263184202</v>
      </c>
      <c r="Q8" s="52">
        <f>P8/1000</f>
        <v>1.7210947263184201E-2</v>
      </c>
    </row>
    <row r="31" spans="2:14">
      <c r="B31" s="73" t="s">
        <v>15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S16" sqref="S16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2" t="s">
        <v>21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4" spans="1:17" ht="15" thickBot="1"/>
    <row r="5" spans="1:17" ht="16.5" customHeight="1">
      <c r="A5" s="5"/>
      <c r="B5" s="87" t="s">
        <v>1</v>
      </c>
      <c r="C5" s="74" t="s">
        <v>16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89" t="s">
        <v>17</v>
      </c>
      <c r="P5" s="85" t="s">
        <v>0</v>
      </c>
      <c r="Q5" s="85" t="s">
        <v>19</v>
      </c>
    </row>
    <row r="6" spans="1:17" ht="17.100000000000001" customHeight="1" thickBot="1">
      <c r="A6" s="5"/>
      <c r="B6" s="88"/>
      <c r="C6" s="25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9" t="s">
        <v>13</v>
      </c>
      <c r="O6" s="90"/>
      <c r="P6" s="86"/>
      <c r="Q6" s="86"/>
    </row>
    <row r="7" spans="1:17" s="13" customFormat="1" ht="16.05" customHeight="1">
      <c r="A7" s="17">
        <v>2016</v>
      </c>
      <c r="B7" s="27">
        <v>3973</v>
      </c>
      <c r="C7" s="26">
        <f>'[3]VIDRIO POR MUNICIPIOS'!C86</f>
        <v>702.09801528790831</v>
      </c>
      <c r="D7" s="16">
        <f>'[3]VIDRIO POR MUNICIPIOS'!D86</f>
        <v>3066.5961191294041</v>
      </c>
      <c r="E7" s="16">
        <f>'[3]VIDRIO POR MUNICIPIOS'!E86</f>
        <v>2625.9886372729457</v>
      </c>
      <c r="F7" s="16">
        <f>'[3]VIDRIO POR MUNICIPIOS'!F86</f>
        <v>0</v>
      </c>
      <c r="G7" s="16">
        <f>'[3]VIDRIO POR MUNICIPIOS'!G86</f>
        <v>359.38774538587273</v>
      </c>
      <c r="H7" s="16">
        <f>'[3]VIDRIO POR MUNICIPIOS'!H86</f>
        <v>489.2717375779601</v>
      </c>
      <c r="I7" s="16">
        <f>'[3]VIDRIO POR MUNICIPIOS'!I86</f>
        <v>2977.8992221555009</v>
      </c>
      <c r="J7" s="16">
        <f>'[3]VIDRIO POR MUNICIPIOS'!J86</f>
        <v>617.89472013711452</v>
      </c>
      <c r="K7" s="16">
        <f>'[3]VIDRIO POR MUNICIPIOS'!K86</f>
        <v>445.13640042530903</v>
      </c>
      <c r="L7" s="16">
        <f>'[3]VIDRIO POR MUNICIPIOS'!L86</f>
        <v>0</v>
      </c>
      <c r="M7" s="16">
        <f>'[3]VIDRIO POR MUNICIPIOS'!M86</f>
        <v>909.18794534461142</v>
      </c>
      <c r="N7" s="26">
        <f>'[3]VIDRIO POR MUNICIPIOS'!N86</f>
        <v>0</v>
      </c>
      <c r="O7" s="46">
        <f>SUM(C7:N7)</f>
        <v>12193.460542716624</v>
      </c>
      <c r="P7" s="53">
        <f>O7/B7</f>
        <v>3.0690814353678895</v>
      </c>
      <c r="Q7" s="54">
        <f>P7/1000</f>
        <v>3.0690814353678893E-3</v>
      </c>
    </row>
    <row r="8" spans="1:17" s="4" customFormat="1" ht="16.05" customHeight="1" thickBot="1">
      <c r="A8" s="18">
        <v>2015</v>
      </c>
      <c r="B8" s="28">
        <v>4001</v>
      </c>
      <c r="C8" s="23">
        <f>'[4]VIDRIO POR MUNICIPIOS'!C86</f>
        <v>2291.5599395433937</v>
      </c>
      <c r="D8" s="24">
        <f>'[4]VIDRIO POR MUNICIPIOS'!D86</f>
        <v>0</v>
      </c>
      <c r="E8" s="24">
        <f>'[4]VIDRIO POR MUNICIPIOS'!E86</f>
        <v>0</v>
      </c>
      <c r="F8" s="24">
        <f>'[4]VIDRIO POR MUNICIPIOS'!F86</f>
        <v>1012.1056399649988</v>
      </c>
      <c r="G8" s="24">
        <f>'[4]VIDRIO POR MUNICIPIOS'!G86</f>
        <v>375.91764668789614</v>
      </c>
      <c r="H8" s="24">
        <f>'[4]VIDRIO POR MUNICIPIOS'!H86</f>
        <v>0</v>
      </c>
      <c r="I8" s="24">
        <f>'[4]VIDRIO POR MUNICIPIOS'!I86</f>
        <v>0</v>
      </c>
      <c r="J8" s="24">
        <f>'[4]VIDRIO POR MUNICIPIOS'!J86</f>
        <v>1954.1913928883939</v>
      </c>
      <c r="K8" s="24">
        <f>'[4]VIDRIO POR MUNICIPIOS'!K86</f>
        <v>1877.8060615702809</v>
      </c>
      <c r="L8" s="24">
        <f>'[4]VIDRIO POR MUNICIPIOS'!L86</f>
        <v>523.50947441435198</v>
      </c>
      <c r="M8" s="24">
        <f>'[4]VIDRIO POR MUNICIPIOS'!M86</f>
        <v>343.1194627486837</v>
      </c>
      <c r="N8" s="23">
        <f>'[4]VIDRIO POR MUNICIPIOS'!N86</f>
        <v>2943.1917164458018</v>
      </c>
      <c r="O8" s="43">
        <f>SUM(C8:N8)</f>
        <v>11321.401334263799</v>
      </c>
      <c r="P8" s="55">
        <f>O8/B8</f>
        <v>2.8296429228352409</v>
      </c>
      <c r="Q8" s="56">
        <f>P8/1000</f>
        <v>2.8296429228352408E-3</v>
      </c>
    </row>
    <row r="33" spans="2:13">
      <c r="B33" s="73" t="s">
        <v>15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N9" sqref="N9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2" t="s">
        <v>22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4" spans="1:17" ht="15" thickBot="1">
      <c r="B4" s="69"/>
    </row>
    <row r="5" spans="1:17" ht="16.5" customHeight="1">
      <c r="B5" s="97" t="s">
        <v>1</v>
      </c>
      <c r="C5" s="99" t="s">
        <v>16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3" t="s">
        <v>17</v>
      </c>
      <c r="P5" s="95" t="s">
        <v>0</v>
      </c>
      <c r="Q5" s="91" t="s">
        <v>19</v>
      </c>
    </row>
    <row r="6" spans="1:17" ht="17.100000000000001" customHeight="1" thickBot="1">
      <c r="B6" s="98"/>
      <c r="C6" s="38" t="s">
        <v>2</v>
      </c>
      <c r="D6" s="39" t="s">
        <v>3</v>
      </c>
      <c r="E6" s="40" t="s">
        <v>4</v>
      </c>
      <c r="F6" s="40" t="s">
        <v>5</v>
      </c>
      <c r="G6" s="40" t="s">
        <v>6</v>
      </c>
      <c r="H6" s="40" t="s">
        <v>7</v>
      </c>
      <c r="I6" s="40" t="s">
        <v>8</v>
      </c>
      <c r="J6" s="40" t="s">
        <v>9</v>
      </c>
      <c r="K6" s="40" t="s">
        <v>10</v>
      </c>
      <c r="L6" s="40" t="s">
        <v>11</v>
      </c>
      <c r="M6" s="40" t="s">
        <v>12</v>
      </c>
      <c r="N6" s="39" t="s">
        <v>13</v>
      </c>
      <c r="O6" s="94"/>
      <c r="P6" s="96"/>
      <c r="Q6" s="92"/>
    </row>
    <row r="7" spans="1:17" ht="17.100000000000001" customHeight="1">
      <c r="A7" s="36">
        <v>2016</v>
      </c>
      <c r="B7" s="68">
        <v>3973</v>
      </c>
      <c r="C7" s="57">
        <v>3032</v>
      </c>
      <c r="D7" s="58">
        <v>1993</v>
      </c>
      <c r="E7" s="59">
        <v>3608</v>
      </c>
      <c r="F7" s="59">
        <v>1691</v>
      </c>
      <c r="G7" s="59">
        <v>2838</v>
      </c>
      <c r="H7" s="59">
        <v>3315</v>
      </c>
      <c r="I7" s="59">
        <v>2611</v>
      </c>
      <c r="J7" s="59">
        <v>3438</v>
      </c>
      <c r="K7" s="59">
        <v>2966</v>
      </c>
      <c r="L7" s="59">
        <v>1964</v>
      </c>
      <c r="M7" s="59">
        <v>3603</v>
      </c>
      <c r="N7" s="58">
        <v>2385</v>
      </c>
      <c r="O7" s="66">
        <f>SUM(C7:N7)</f>
        <v>33444</v>
      </c>
      <c r="P7" s="67">
        <f>O7/B7</f>
        <v>8.4178202869368235</v>
      </c>
      <c r="Q7" s="60">
        <f>P7/1000</f>
        <v>8.4178202869368227E-3</v>
      </c>
    </row>
    <row r="8" spans="1:17" s="4" customFormat="1" ht="15" thickBot="1">
      <c r="A8" s="37">
        <v>2015</v>
      </c>
      <c r="B8" s="35">
        <v>4001</v>
      </c>
      <c r="C8" s="61">
        <v>3816</v>
      </c>
      <c r="D8" s="62">
        <v>2083</v>
      </c>
      <c r="E8" s="63">
        <v>2786</v>
      </c>
      <c r="F8" s="63">
        <v>2352</v>
      </c>
      <c r="G8" s="63">
        <v>2720</v>
      </c>
      <c r="H8" s="63">
        <v>2078</v>
      </c>
      <c r="I8" s="63">
        <v>2550</v>
      </c>
      <c r="J8" s="63">
        <v>2777</v>
      </c>
      <c r="K8" s="63">
        <v>3315</v>
      </c>
      <c r="L8" s="63">
        <v>3107</v>
      </c>
      <c r="M8" s="63">
        <v>1993</v>
      </c>
      <c r="N8" s="64">
        <v>2729</v>
      </c>
      <c r="O8" s="41">
        <f>SUM(C8:N8)</f>
        <v>32306</v>
      </c>
      <c r="P8" s="65">
        <f>O8/B8</f>
        <v>8.0744813796550865</v>
      </c>
      <c r="Q8" s="42">
        <f>P8/1000</f>
        <v>8.0744813796550866E-3</v>
      </c>
    </row>
    <row r="11" spans="1:17">
      <c r="H11" s="11"/>
    </row>
    <row r="32" spans="2:10">
      <c r="B32" s="73" t="s">
        <v>15</v>
      </c>
      <c r="C32" s="73"/>
      <c r="D32" s="73"/>
      <c r="E32" s="73"/>
      <c r="F32" s="73"/>
      <c r="G32" s="73"/>
      <c r="H32" s="73"/>
      <c r="I32" s="73"/>
      <c r="J32" s="73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7: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