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D8" i="3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N7"/>
  <c r="C7"/>
  <c r="D8" i="2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N7"/>
  <c r="C7"/>
  <c r="D8" i="1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N7"/>
  <c r="C7"/>
  <c r="O7" i="4"/>
  <c r="P7" s="1"/>
  <c r="Q7" s="1"/>
  <c r="O8"/>
  <c r="P8" s="1"/>
  <c r="Q8" s="1"/>
  <c r="O8" i="1" l="1"/>
  <c r="P8" s="1"/>
  <c r="Q8" s="1"/>
  <c r="O7" i="2"/>
  <c r="P7" s="1"/>
  <c r="Q7" s="1"/>
  <c r="O7" i="1"/>
  <c r="P7" s="1"/>
  <c r="Q7" s="1"/>
  <c r="O8" i="3" l="1"/>
  <c r="P8" s="1"/>
  <c r="Q8" s="1"/>
  <c r="O7" l="1"/>
  <c r="P7" s="1"/>
  <c r="Q7" s="1"/>
  <c r="O8" i="2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<sst xmlns="http://schemas.openxmlformats.org/spreadsheetml/2006/main" count="76" uniqueCount="23">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</sst>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5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5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8" borderId="1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20" fillId="0" borderId="9" xfId="1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theme/theme1.xml" Type="http://schemas.openxmlformats.org/officeDocument/2006/relationships/theme"/>
<Relationship Id="rId12" Target="styles.xml" Type="http://schemas.openxmlformats.org/officeDocument/2006/relationships/styles"/>
<Relationship Id="rId13" Target="sharedStrings.xml" Type="http://schemas.openxmlformats.org/officeDocument/2006/relationships/sharedStrings"/>
<Relationship Id="rId14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9142.6562783112877</c:v>
                </c:pt>
                <c:pt idx="1">
                  <c:v>7831.5854321435045</c:v>
                </c:pt>
                <c:pt idx="2">
                  <c:v>10131.918825874252</c:v>
                </c:pt>
                <c:pt idx="3">
                  <c:v>9450.7120855227404</c:v>
                </c:pt>
                <c:pt idx="4">
                  <c:v>9435.1259286102559</c:v>
                </c:pt>
                <c:pt idx="5">
                  <c:v>7985.6133357492299</c:v>
                </c:pt>
                <c:pt idx="6">
                  <c:v>10349.208189889472</c:v>
                </c:pt>
                <c:pt idx="7">
                  <c:v>10764.533429969197</c:v>
                </c:pt>
                <c:pt idx="8">
                  <c:v>9750.5163978981691</c:v>
                </c:pt>
                <c:pt idx="9">
                  <c:v>9817.4451893458954</c:v>
                </c:pt>
                <c:pt idx="10">
                  <c:v>9653.3321253850336</c:v>
                </c:pt>
                <c:pt idx="11">
                  <c:v>9227.0048921906146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11988.484474604154</c:v>
                </c:pt>
                <c:pt idx="1">
                  <c:v>9017.5200493522516</c:v>
                </c:pt>
                <c:pt idx="2">
                  <c:v>10249.064363561587</c:v>
                </c:pt>
                <c:pt idx="3">
                  <c:v>10385.297141682089</c:v>
                </c:pt>
                <c:pt idx="4">
                  <c:v>11177.626979230927</c:v>
                </c:pt>
                <c:pt idx="5">
                  <c:v>13123.031050791693</c:v>
                </c:pt>
                <c:pt idx="6">
                  <c:v>12165.042155048324</c:v>
                </c:pt>
                <c:pt idx="7">
                  <c:v>15598.108163684969</c:v>
                </c:pt>
                <c:pt idx="8">
                  <c:v>11466.440468846391</c:v>
                </c:pt>
                <c:pt idx="9">
                  <c:v>12115.998354924943</c:v>
                </c:pt>
                <c:pt idx="10">
                  <c:v>11674.604153814518</c:v>
                </c:pt>
                <c:pt idx="11">
                  <c:v>13048.920419494139</c:v>
                </c:pt>
              </c:numCache>
            </c:numRef>
          </c:val>
        </c:ser>
        <c:marker val="1"/>
        <c:axId val="130720128"/>
        <c:axId val="130732416"/>
      </c:lineChart>
      <c:catAx>
        <c:axId val="130720128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30732416"/>
        <c:crossesAt val="0"/>
        <c:auto val="1"/>
        <c:lblAlgn val="ctr"/>
        <c:lblOffset val="100"/>
      </c:catAx>
      <c:valAx>
        <c:axId val="13073241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30720128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605"/>
          <c:w val="0.52418879056047263"/>
          <c:h val="7.5527441092335404E-2"/>
        </c:manualLayout>
      </c:layout>
    </c:legend>
    <c:plotVisOnly val="1"/>
  </c:chart>
  <c:printSettings>
    <c:headerFooter/>
    <c:pageMargins b="0.75000000000000566" l="0.70000000000000062" r="0.70000000000000062" t="0.7500000000000056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141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157.42718446601944</c:v>
                </c:pt>
                <c:pt idx="1">
                  <c:v>110.53398058252426</c:v>
                </c:pt>
                <c:pt idx="2">
                  <c:v>389.66019417475729</c:v>
                </c:pt>
                <c:pt idx="3">
                  <c:v>64.757281553398059</c:v>
                </c:pt>
                <c:pt idx="4">
                  <c:v>135.09708737864077</c:v>
                </c:pt>
                <c:pt idx="5">
                  <c:v>88.203883495145632</c:v>
                </c:pt>
                <c:pt idx="6">
                  <c:v>163.00970873786409</c:v>
                </c:pt>
                <c:pt idx="7">
                  <c:v>225.53398058252426</c:v>
                </c:pt>
                <c:pt idx="8">
                  <c:v>107.18446601941748</c:v>
                </c:pt>
                <c:pt idx="9">
                  <c:v>355.04854368932041</c:v>
                </c:pt>
                <c:pt idx="10">
                  <c:v>238.93203883495144</c:v>
                </c:pt>
                <c:pt idx="11">
                  <c:v>118.34951456310679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129.15374390784226</c:v>
                </c:pt>
                <c:pt idx="1">
                  <c:v>125.63136907399202</c:v>
                </c:pt>
                <c:pt idx="2">
                  <c:v>126.80549401860878</c:v>
                </c:pt>
                <c:pt idx="3">
                  <c:v>157.33274257864423</c:v>
                </c:pt>
                <c:pt idx="4">
                  <c:v>198.4271156402304</c:v>
                </c:pt>
                <c:pt idx="5">
                  <c:v>106.84536996012406</c:v>
                </c:pt>
                <c:pt idx="6">
                  <c:v>135.02436863092601</c:v>
                </c:pt>
                <c:pt idx="7">
                  <c:v>207.82011519716437</c:v>
                </c:pt>
                <c:pt idx="8">
                  <c:v>205.4718653079309</c:v>
                </c:pt>
                <c:pt idx="9">
                  <c:v>97.452370403190073</c:v>
                </c:pt>
                <c:pt idx="10">
                  <c:v>228.95436420026584</c:v>
                </c:pt>
                <c:pt idx="11">
                  <c:v>122.10899424014178</c:v>
                </c:pt>
              </c:numCache>
            </c:numRef>
          </c:val>
        </c:ser>
        <c:marker val="1"/>
        <c:axId val="130538496"/>
        <c:axId val="132584192"/>
      </c:lineChart>
      <c:catAx>
        <c:axId val="130538496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32584192"/>
        <c:crossesAt val="0"/>
        <c:auto val="1"/>
        <c:lblAlgn val="ctr"/>
        <c:lblOffset val="100"/>
      </c:catAx>
      <c:valAx>
        <c:axId val="13258419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30538496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805"/>
          <c:w val="0.52571251548946718"/>
          <c:h val="0.11075973149777101"/>
        </c:manualLayout>
      </c:layout>
    </c:legend>
    <c:plotVisOnly val="1"/>
  </c:chart>
  <c:printSettings>
    <c:headerFooter/>
    <c:pageMargins b="0.75000000000000588" l="0.70000000000000062" r="0.70000000000000062" t="0.75000000000000588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237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183.30507168182521</c:v>
                </c:pt>
                <c:pt idx="3">
                  <c:v>0</c:v>
                </c:pt>
                <c:pt idx="4">
                  <c:v>0</c:v>
                </c:pt>
                <c:pt idx="5">
                  <c:v>202.8056112224449</c:v>
                </c:pt>
                <c:pt idx="6">
                  <c:v>0</c:v>
                </c:pt>
                <c:pt idx="7">
                  <c:v>0</c:v>
                </c:pt>
                <c:pt idx="8">
                  <c:v>216.06597811006631</c:v>
                </c:pt>
                <c:pt idx="9">
                  <c:v>320.58887004778791</c:v>
                </c:pt>
                <c:pt idx="10">
                  <c:v>124.8034530599661</c:v>
                </c:pt>
                <c:pt idx="11">
                  <c:v>273.7875751503006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106.4387551739997</c:v>
                </c:pt>
                <c:pt idx="1">
                  <c:v>315.25371761459451</c:v>
                </c:pt>
                <c:pt idx="2">
                  <c:v>290.87843017016712</c:v>
                </c:pt>
                <c:pt idx="3">
                  <c:v>0</c:v>
                </c:pt>
                <c:pt idx="4">
                  <c:v>226.69017323317493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204.75241453319026</c:v>
                </c:pt>
                <c:pt idx="9">
                  <c:v>342.87904338494559</c:v>
                </c:pt>
                <c:pt idx="10">
                  <c:v>200.6898666257857</c:v>
                </c:pt>
                <c:pt idx="11">
                  <c:v>0</c:v>
                </c:pt>
              </c:numCache>
            </c:numRef>
          </c:val>
        </c:ser>
        <c:marker val="1"/>
        <c:axId val="132617344"/>
        <c:axId val="132618880"/>
      </c:lineChart>
      <c:catAx>
        <c:axId val="132617344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32618880"/>
        <c:crossesAt val="0"/>
        <c:auto val="1"/>
        <c:lblAlgn val="ctr"/>
        <c:lblOffset val="100"/>
      </c:catAx>
      <c:valAx>
        <c:axId val="13261888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32617344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097"/>
        </c:manualLayout>
      </c:layout>
    </c:legend>
    <c:plotVisOnly val="1"/>
  </c:chart>
  <c:printSettings>
    <c:headerFooter/>
    <c:pageMargins b="0.75000000000000588" l="0.70000000000000062" r="0.70000000000000062" t="0.75000000000000588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326</c:v>
                </c:pt>
                <c:pt idx="1">
                  <c:v>295</c:v>
                </c:pt>
                <c:pt idx="2">
                  <c:v>629</c:v>
                </c:pt>
                <c:pt idx="3">
                  <c:v>236</c:v>
                </c:pt>
                <c:pt idx="4">
                  <c:v>164</c:v>
                </c:pt>
                <c:pt idx="5">
                  <c:v>274</c:v>
                </c:pt>
                <c:pt idx="6">
                  <c:v>232</c:v>
                </c:pt>
                <c:pt idx="7">
                  <c:v>461</c:v>
                </c:pt>
                <c:pt idx="8">
                  <c:v>213</c:v>
                </c:pt>
                <c:pt idx="9">
                  <c:v>358</c:v>
                </c:pt>
                <c:pt idx="10">
                  <c:v>368</c:v>
                </c:pt>
                <c:pt idx="11">
                  <c:v>232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333</c:v>
                </c:pt>
                <c:pt idx="1">
                  <c:v>194</c:v>
                </c:pt>
                <c:pt idx="2">
                  <c:v>217</c:v>
                </c:pt>
                <c:pt idx="3">
                  <c:v>187</c:v>
                </c:pt>
                <c:pt idx="4">
                  <c:v>171</c:v>
                </c:pt>
                <c:pt idx="5">
                  <c:v>126</c:v>
                </c:pt>
                <c:pt idx="6">
                  <c:v>190</c:v>
                </c:pt>
                <c:pt idx="7">
                  <c:v>187</c:v>
                </c:pt>
                <c:pt idx="8">
                  <c:v>385</c:v>
                </c:pt>
                <c:pt idx="9">
                  <c:v>137</c:v>
                </c:pt>
                <c:pt idx="10">
                  <c:v>141</c:v>
                </c:pt>
                <c:pt idx="11">
                  <c:v>229</c:v>
                </c:pt>
              </c:numCache>
            </c:numRef>
          </c:val>
        </c:ser>
        <c:marker val="1"/>
        <c:axId val="132836352"/>
        <c:axId val="132649728"/>
      </c:lineChart>
      <c:catAx>
        <c:axId val="132836352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32649728"/>
        <c:crosses val="autoZero"/>
        <c:auto val="1"/>
        <c:lblAlgn val="ctr"/>
        <c:lblOffset val="100"/>
      </c:catAx>
      <c:valAx>
        <c:axId val="13264972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32836352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605"/>
          <c:y val="0.85056911988823958"/>
          <c:w val="0.36796145739235547"/>
          <c:h val="0.12152495554991215"/>
        </c:manualLayout>
      </c:layout>
    </c:legend>
    <c:plotVisOnly val="1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441960</xdr:colOff>
      <xdr:row>9</xdr:row>
      <xdr:rowOff>152400</xdr:rowOff>
    </xdr:from>
    <xdr:to>
      <xdr:col>16</xdr:col>
      <xdr:colOff>182880</xdr:colOff>
      <xdr:row>30</xdr:row>
      <xdr:rowOff>91440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6">
          <cell r="C56">
            <v>129.15374390784226</v>
          </cell>
          <cell r="D56">
            <v>125.63136907399202</v>
          </cell>
          <cell r="E56">
            <v>126.80549401860878</v>
          </cell>
          <cell r="F56">
            <v>157.33274257864423</v>
          </cell>
          <cell r="G56">
            <v>198.4271156402304</v>
          </cell>
          <cell r="H56">
            <v>106.84536996012406</v>
          </cell>
          <cell r="I56">
            <v>135.02436863092601</v>
          </cell>
          <cell r="J56">
            <v>207.82011519716437</v>
          </cell>
          <cell r="K56">
            <v>205.4718653079309</v>
          </cell>
          <cell r="L56">
            <v>97.452370403190073</v>
          </cell>
          <cell r="M56">
            <v>228.95436420026584</v>
          </cell>
          <cell r="N56">
            <v>122.10899424014178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6">
          <cell r="C56">
            <v>157.42718446601944</v>
          </cell>
          <cell r="D56">
            <v>110.53398058252426</v>
          </cell>
          <cell r="E56">
            <v>389.66019417475729</v>
          </cell>
          <cell r="F56">
            <v>64.757281553398059</v>
          </cell>
          <cell r="G56">
            <v>135.09708737864077</v>
          </cell>
          <cell r="H56">
            <v>88.203883495145632</v>
          </cell>
          <cell r="I56">
            <v>163.00970873786409</v>
          </cell>
          <cell r="J56">
            <v>225.53398058252426</v>
          </cell>
          <cell r="K56">
            <v>107.18446601941748</v>
          </cell>
          <cell r="L56">
            <v>355.04854368932041</v>
          </cell>
          <cell r="M56">
            <v>238.93203883495144</v>
          </cell>
          <cell r="N56">
            <v>118.34951456310679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5">
          <cell r="C55">
            <v>106.4387551739997</v>
          </cell>
          <cell r="D55">
            <v>315.25371761459451</v>
          </cell>
          <cell r="E55">
            <v>290.87843017016712</v>
          </cell>
          <cell r="F55">
            <v>0</v>
          </cell>
          <cell r="G55">
            <v>226.69017323317493</v>
          </cell>
          <cell r="H55">
            <v>0</v>
          </cell>
          <cell r="I55">
            <v>0</v>
          </cell>
          <cell r="J55">
            <v>0</v>
          </cell>
          <cell r="K55">
            <v>204.75241453319026</v>
          </cell>
          <cell r="L55">
            <v>342.87904338494559</v>
          </cell>
          <cell r="M55">
            <v>200.6898666257857</v>
          </cell>
          <cell r="N55">
            <v>0</v>
          </cell>
        </row>
      </sheetData>
      <sheetData sheetId="1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5">
          <cell r="C55">
            <v>0</v>
          </cell>
          <cell r="D55">
            <v>0</v>
          </cell>
          <cell r="E55">
            <v>183.30507168182521</v>
          </cell>
          <cell r="F55">
            <v>0</v>
          </cell>
          <cell r="G55">
            <v>0</v>
          </cell>
          <cell r="H55">
            <v>202.8056112224449</v>
          </cell>
          <cell r="I55">
            <v>0</v>
          </cell>
          <cell r="J55">
            <v>0</v>
          </cell>
          <cell r="K55">
            <v>216.06597811006631</v>
          </cell>
          <cell r="L55">
            <v>320.58887004778791</v>
          </cell>
          <cell r="M55">
            <v>124.8034530599661</v>
          </cell>
          <cell r="N55">
            <v>273.7875751503006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/>
      <sheetData sheetId="5"/>
      <sheetData sheetId="6">
        <row r="22">
          <cell r="F22">
            <v>11988.484474604154</v>
          </cell>
          <cell r="G22">
            <v>9017.5200493522516</v>
          </cell>
          <cell r="H22">
            <v>10249.064363561587</v>
          </cell>
          <cell r="I22">
            <v>10385.297141682089</v>
          </cell>
          <cell r="J22">
            <v>11177.626979230927</v>
          </cell>
          <cell r="K22">
            <v>13123.031050791693</v>
          </cell>
          <cell r="L22">
            <v>12165.042155048324</v>
          </cell>
          <cell r="M22">
            <v>15598.108163684969</v>
          </cell>
          <cell r="N22">
            <v>11466.440468846391</v>
          </cell>
          <cell r="O22">
            <v>12115.998354924943</v>
          </cell>
          <cell r="P22">
            <v>11674.604153814518</v>
          </cell>
          <cell r="Q22">
            <v>13048.920419494139</v>
          </cell>
        </row>
      </sheetData>
      <sheetData sheetId="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/>
      <sheetData sheetId="5"/>
      <sheetData sheetId="6">
        <row r="22">
          <cell r="F22">
            <v>9142.6562783112877</v>
          </cell>
          <cell r="G22">
            <v>7831.5854321435045</v>
          </cell>
          <cell r="H22">
            <v>10131.918825874252</v>
          </cell>
          <cell r="I22">
            <v>9450.7120855227404</v>
          </cell>
          <cell r="J22">
            <v>9435.1259286102559</v>
          </cell>
          <cell r="K22">
            <v>7985.6133357492299</v>
          </cell>
          <cell r="L22">
            <v>10349.208189889472</v>
          </cell>
          <cell r="M22">
            <v>10764.533429969197</v>
          </cell>
          <cell r="N22">
            <v>9750.5163978981691</v>
          </cell>
          <cell r="O22">
            <v>9817.4451893458954</v>
          </cell>
          <cell r="P22">
            <v>9653.3321253850336</v>
          </cell>
          <cell r="Q22">
            <v>9227.0048921906146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Q16" sqref="Q16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5" t="s">
        <v>18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8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0" t="s">
        <v>17</v>
      </c>
      <c r="P5" s="73" t="s">
        <v>0</v>
      </c>
      <c r="Q5" s="73" t="s">
        <v>19</v>
      </c>
    </row>
    <row r="6" spans="1:17" s="5" customFormat="1" ht="17.100000000000001" customHeight="1" thickBot="1">
      <c r="A6" s="1"/>
      <c r="B6" s="79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1"/>
      <c r="P6" s="74"/>
      <c r="Q6" s="74"/>
    </row>
    <row r="7" spans="1:17" s="5" customFormat="1" ht="16.8" customHeight="1">
      <c r="A7" s="17">
        <v>2016</v>
      </c>
      <c r="B7" s="26">
        <v>265</v>
      </c>
      <c r="C7" s="15">
        <f>[5]RONDA!F22</f>
        <v>11988.484474604154</v>
      </c>
      <c r="D7" s="16">
        <f>[5]RONDA!G22</f>
        <v>9017.5200493522516</v>
      </c>
      <c r="E7" s="16">
        <f>[5]RONDA!H22</f>
        <v>10249.064363561587</v>
      </c>
      <c r="F7" s="16">
        <f>[5]RONDA!I22</f>
        <v>10385.297141682089</v>
      </c>
      <c r="G7" s="16">
        <f>[5]RONDA!J22</f>
        <v>11177.626979230927</v>
      </c>
      <c r="H7" s="16">
        <f>[5]RONDA!K22</f>
        <v>13123.031050791693</v>
      </c>
      <c r="I7" s="16">
        <f>[5]RONDA!L22</f>
        <v>12165.042155048324</v>
      </c>
      <c r="J7" s="16">
        <f>[5]RONDA!M22</f>
        <v>15598.108163684969</v>
      </c>
      <c r="K7" s="16">
        <f>[5]RONDA!N22</f>
        <v>11466.440468846391</v>
      </c>
      <c r="L7" s="16">
        <f>[5]RONDA!O22</f>
        <v>12115.998354924943</v>
      </c>
      <c r="M7" s="16">
        <f>[5]RONDA!P22</f>
        <v>11674.604153814518</v>
      </c>
      <c r="N7" s="15">
        <f>[5]RONDA!Q22</f>
        <v>13048.920419494139</v>
      </c>
      <c r="O7" s="45">
        <f>SUM(C7:N7)</f>
        <v>142010.13777503598</v>
      </c>
      <c r="P7" s="46">
        <f>O7/B7</f>
        <v>535.88731235862633</v>
      </c>
      <c r="Q7" s="47">
        <f>P7/1000</f>
        <v>0.5358873123586263</v>
      </c>
    </row>
    <row r="8" spans="1:17" s="6" customFormat="1" ht="16.8" customHeight="1" thickBot="1">
      <c r="A8" s="18">
        <v>2015</v>
      </c>
      <c r="B8" s="27">
        <v>253</v>
      </c>
      <c r="C8" s="30">
        <f>[6]RONDA!F22</f>
        <v>9142.6562783112877</v>
      </c>
      <c r="D8" s="19">
        <f>[6]RONDA!G22</f>
        <v>7831.5854321435045</v>
      </c>
      <c r="E8" s="19">
        <f>[6]RONDA!H22</f>
        <v>10131.918825874252</v>
      </c>
      <c r="F8" s="19">
        <f>[6]RONDA!I22</f>
        <v>9450.7120855227404</v>
      </c>
      <c r="G8" s="19">
        <f>[6]RONDA!J22</f>
        <v>9435.1259286102559</v>
      </c>
      <c r="H8" s="19">
        <f>[6]RONDA!K22</f>
        <v>7985.6133357492299</v>
      </c>
      <c r="I8" s="19">
        <f>[6]RONDA!L22</f>
        <v>10349.208189889472</v>
      </c>
      <c r="J8" s="19">
        <f>[6]RONDA!M22</f>
        <v>10764.533429969197</v>
      </c>
      <c r="K8" s="19">
        <f>[6]RONDA!N22</f>
        <v>9750.5163978981691</v>
      </c>
      <c r="L8" s="19">
        <f>[6]RONDA!O22</f>
        <v>9817.4451893458954</v>
      </c>
      <c r="M8" s="19">
        <f>[6]RONDA!P22</f>
        <v>9653.3321253850336</v>
      </c>
      <c r="N8" s="30">
        <f>[6]RONDA!Q22</f>
        <v>9227.0048921906146</v>
      </c>
      <c r="O8" s="42">
        <f>SUM(C8:N8)</f>
        <v>113539.65211088966</v>
      </c>
      <c r="P8" s="43">
        <f>O8/B8</f>
        <v>448.77332850154016</v>
      </c>
      <c r="Q8" s="44">
        <f>P8/1000</f>
        <v>0.44877332850154017</v>
      </c>
    </row>
    <row r="22" spans="2:13" ht="15.75" customHeight="1"/>
    <row r="32" spans="2:13">
      <c r="B32" s="76" t="s">
        <v>14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workbookViewId="0">
      <selection activeCell="S14" sqref="S14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5" t="s">
        <v>20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7" ht="17.25" customHeight="1"/>
    <row r="4" spans="1:17" ht="17.25" customHeight="1" thickBot="1"/>
    <row r="5" spans="1:17" ht="16.5" customHeight="1">
      <c r="A5" s="5"/>
      <c r="B5" s="84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6" t="s">
        <v>17</v>
      </c>
      <c r="P5" s="82" t="s">
        <v>0</v>
      </c>
      <c r="Q5" s="82" t="s">
        <v>19</v>
      </c>
    </row>
    <row r="6" spans="1:17" ht="17.100000000000001" customHeight="1" thickBot="1">
      <c r="A6" s="5"/>
      <c r="B6" s="85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87"/>
      <c r="P6" s="83"/>
      <c r="Q6" s="83"/>
    </row>
    <row r="7" spans="1:17" s="13" customFormat="1" ht="16.8" customHeight="1">
      <c r="A7" s="17">
        <v>2016</v>
      </c>
      <c r="B7" s="26">
        <v>265</v>
      </c>
      <c r="C7" s="15">
        <f>'[1]Por Municipio - 2016'!C56</f>
        <v>129.15374390784226</v>
      </c>
      <c r="D7" s="16">
        <f>'[1]Por Municipio - 2016'!D56</f>
        <v>125.63136907399202</v>
      </c>
      <c r="E7" s="16">
        <f>'[1]Por Municipio - 2016'!E56</f>
        <v>126.80549401860878</v>
      </c>
      <c r="F7" s="16">
        <f>'[1]Por Municipio - 2016'!F56</f>
        <v>157.33274257864423</v>
      </c>
      <c r="G7" s="16">
        <f>'[1]Por Municipio - 2016'!G56</f>
        <v>198.4271156402304</v>
      </c>
      <c r="H7" s="16">
        <f>'[1]Por Municipio - 2016'!H56</f>
        <v>106.84536996012406</v>
      </c>
      <c r="I7" s="16">
        <f>'[1]Por Municipio - 2016'!I56</f>
        <v>135.02436863092601</v>
      </c>
      <c r="J7" s="16">
        <f>'[1]Por Municipio - 2016'!J56</f>
        <v>207.82011519716437</v>
      </c>
      <c r="K7" s="16">
        <f>'[1]Por Municipio - 2016'!K56</f>
        <v>205.4718653079309</v>
      </c>
      <c r="L7" s="16">
        <f>'[1]Por Municipio - 2016'!L56</f>
        <v>97.452370403190073</v>
      </c>
      <c r="M7" s="16">
        <f>'[1]Por Municipio - 2016'!M56</f>
        <v>228.95436420026584</v>
      </c>
      <c r="N7" s="15">
        <f>'[1]Por Municipio - 2016'!N56</f>
        <v>122.10899424014178</v>
      </c>
      <c r="O7" s="45">
        <f>SUM(C7:N7)</f>
        <v>1841.0279131590607</v>
      </c>
      <c r="P7" s="48">
        <f>O7/B7</f>
        <v>6.947275143996456</v>
      </c>
      <c r="Q7" s="49">
        <f>P7/1000</f>
        <v>6.9472751439964555E-3</v>
      </c>
    </row>
    <row r="8" spans="1:17" s="7" customFormat="1" ht="16.8" customHeight="1" thickBot="1">
      <c r="A8" s="18">
        <v>2015</v>
      </c>
      <c r="B8" s="27">
        <v>253</v>
      </c>
      <c r="C8" s="30">
        <f>'[2]Por Municipio - 2015'!C56</f>
        <v>157.42718446601944</v>
      </c>
      <c r="D8" s="19">
        <f>'[2]Por Municipio - 2015'!D56</f>
        <v>110.53398058252426</v>
      </c>
      <c r="E8" s="19">
        <f>'[2]Por Municipio - 2015'!E56</f>
        <v>389.66019417475729</v>
      </c>
      <c r="F8" s="19">
        <f>'[2]Por Municipio - 2015'!F56</f>
        <v>64.757281553398059</v>
      </c>
      <c r="G8" s="19">
        <f>'[2]Por Municipio - 2015'!G56</f>
        <v>135.09708737864077</v>
      </c>
      <c r="H8" s="19">
        <f>'[2]Por Municipio - 2015'!H56</f>
        <v>88.203883495145632</v>
      </c>
      <c r="I8" s="19">
        <f>'[2]Por Municipio - 2015'!I56</f>
        <v>163.00970873786409</v>
      </c>
      <c r="J8" s="19">
        <f>'[2]Por Municipio - 2015'!J56</f>
        <v>225.53398058252426</v>
      </c>
      <c r="K8" s="19">
        <f>'[2]Por Municipio - 2015'!K56</f>
        <v>107.18446601941748</v>
      </c>
      <c r="L8" s="19">
        <f>'[2]Por Municipio - 2015'!L56</f>
        <v>355.04854368932041</v>
      </c>
      <c r="M8" s="19">
        <f>'[2]Por Municipio - 2015'!M56</f>
        <v>238.93203883495144</v>
      </c>
      <c r="N8" s="30">
        <f>'[2]Por Municipio - 2015'!N56</f>
        <v>118.34951456310679</v>
      </c>
      <c r="O8" s="42">
        <f>SUM(C8:N8)</f>
        <v>2153.7378640776697</v>
      </c>
      <c r="P8" s="50">
        <f>O8/B8</f>
        <v>8.5127978817299201</v>
      </c>
      <c r="Q8" s="51">
        <f>P8/1000</f>
        <v>8.5127978817299207E-3</v>
      </c>
    </row>
    <row r="31" spans="2:14">
      <c r="B31" s="76" t="s">
        <v>15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T18" sqref="T18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5" t="s">
        <v>21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A5" s="5"/>
      <c r="B5" s="90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92" t="s">
        <v>17</v>
      </c>
      <c r="P5" s="88" t="s">
        <v>0</v>
      </c>
      <c r="Q5" s="88" t="s">
        <v>19</v>
      </c>
    </row>
    <row r="6" spans="1:17" ht="17.100000000000001" customHeight="1" thickBot="1">
      <c r="A6" s="5"/>
      <c r="B6" s="91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93"/>
      <c r="P6" s="89"/>
      <c r="Q6" s="89"/>
    </row>
    <row r="7" spans="1:17" s="13" customFormat="1" ht="16.8" customHeight="1">
      <c r="A7" s="17">
        <v>2016</v>
      </c>
      <c r="B7" s="26">
        <v>265</v>
      </c>
      <c r="C7" s="25">
        <f>'[3]VIDRIO POR MUNICIPIOS'!C55</f>
        <v>106.4387551739997</v>
      </c>
      <c r="D7" s="16">
        <f>'[3]VIDRIO POR MUNICIPIOS'!D55</f>
        <v>315.25371761459451</v>
      </c>
      <c r="E7" s="16">
        <f>'[3]VIDRIO POR MUNICIPIOS'!E55</f>
        <v>290.87843017016712</v>
      </c>
      <c r="F7" s="16">
        <f>'[3]VIDRIO POR MUNICIPIOS'!F55</f>
        <v>0</v>
      </c>
      <c r="G7" s="16">
        <f>'[3]VIDRIO POR MUNICIPIOS'!G55</f>
        <v>226.69017323317493</v>
      </c>
      <c r="H7" s="16">
        <f>'[3]VIDRIO POR MUNICIPIOS'!H55</f>
        <v>0</v>
      </c>
      <c r="I7" s="16">
        <f>'[3]VIDRIO POR MUNICIPIOS'!I55</f>
        <v>0</v>
      </c>
      <c r="J7" s="16">
        <f>'[3]VIDRIO POR MUNICIPIOS'!J55</f>
        <v>0</v>
      </c>
      <c r="K7" s="16">
        <f>'[3]VIDRIO POR MUNICIPIOS'!K55</f>
        <v>204.75241453319026</v>
      </c>
      <c r="L7" s="16">
        <f>'[3]VIDRIO POR MUNICIPIOS'!L55</f>
        <v>342.87904338494559</v>
      </c>
      <c r="M7" s="16">
        <f>'[3]VIDRIO POR MUNICIPIOS'!M55</f>
        <v>200.6898666257857</v>
      </c>
      <c r="N7" s="69">
        <f>'[3]VIDRIO POR MUNICIPIOS'!N55</f>
        <v>0</v>
      </c>
      <c r="O7" s="67">
        <f>SUM(C7:N7)</f>
        <v>1687.5824007358578</v>
      </c>
      <c r="P7" s="52">
        <f>O7/B7</f>
        <v>6.3682354744749352</v>
      </c>
      <c r="Q7" s="53">
        <f>P7/1000</f>
        <v>6.3682354744749349E-3</v>
      </c>
    </row>
    <row r="8" spans="1:17" s="4" customFormat="1" ht="16.8" customHeight="1" thickBot="1">
      <c r="A8" s="18">
        <v>2015</v>
      </c>
      <c r="B8" s="27">
        <v>253</v>
      </c>
      <c r="C8" s="23">
        <f>'[4]VIDRIO POR MUNICIPIOS'!C55</f>
        <v>0</v>
      </c>
      <c r="D8" s="70">
        <f>'[4]VIDRIO POR MUNICIPIOS'!D55</f>
        <v>0</v>
      </c>
      <c r="E8" s="70">
        <f>'[4]VIDRIO POR MUNICIPIOS'!E55</f>
        <v>183.30507168182521</v>
      </c>
      <c r="F8" s="70">
        <f>'[4]VIDRIO POR MUNICIPIOS'!F55</f>
        <v>0</v>
      </c>
      <c r="G8" s="70">
        <f>'[4]VIDRIO POR MUNICIPIOS'!G55</f>
        <v>0</v>
      </c>
      <c r="H8" s="70">
        <f>'[4]VIDRIO POR MUNICIPIOS'!H55</f>
        <v>202.8056112224449</v>
      </c>
      <c r="I8" s="70">
        <f>'[4]VIDRIO POR MUNICIPIOS'!I55</f>
        <v>0</v>
      </c>
      <c r="J8" s="70">
        <f>'[4]VIDRIO POR MUNICIPIOS'!J55</f>
        <v>0</v>
      </c>
      <c r="K8" s="70">
        <f>'[4]VIDRIO POR MUNICIPIOS'!K55</f>
        <v>216.06597811006631</v>
      </c>
      <c r="L8" s="70">
        <f>'[4]VIDRIO POR MUNICIPIOS'!L55</f>
        <v>320.58887004778791</v>
      </c>
      <c r="M8" s="70">
        <f>'[4]VIDRIO POR MUNICIPIOS'!M55</f>
        <v>124.8034530599661</v>
      </c>
      <c r="N8" s="71">
        <f>'[4]VIDRIO POR MUNICIPIOS'!N55</f>
        <v>273.7875751503006</v>
      </c>
      <c r="O8" s="68">
        <f>SUM(C8:N8)</f>
        <v>1321.3565592723912</v>
      </c>
      <c r="P8" s="54">
        <f>O8/B8</f>
        <v>5.2227531987051039</v>
      </c>
      <c r="Q8" s="55">
        <f>P8/1000</f>
        <v>5.2227531987051037E-3</v>
      </c>
    </row>
    <row r="33" spans="2:13">
      <c r="B33" s="76" t="s">
        <v>15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tabSelected="1" workbookViewId="0">
      <selection activeCell="N9" sqref="N9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5" t="s">
        <v>22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B5" s="100" t="s">
        <v>1</v>
      </c>
      <c r="C5" s="102" t="s">
        <v>16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96" t="s">
        <v>17</v>
      </c>
      <c r="P5" s="98" t="s">
        <v>0</v>
      </c>
      <c r="Q5" s="94" t="s">
        <v>19</v>
      </c>
    </row>
    <row r="6" spans="1:17" ht="17.100000000000001" customHeight="1" thickBot="1">
      <c r="B6" s="101"/>
      <c r="C6" s="37" t="s">
        <v>2</v>
      </c>
      <c r="D6" s="38" t="s">
        <v>3</v>
      </c>
      <c r="E6" s="39" t="s">
        <v>4</v>
      </c>
      <c r="F6" s="39" t="s">
        <v>5</v>
      </c>
      <c r="G6" s="39" t="s">
        <v>6</v>
      </c>
      <c r="H6" s="39" t="s">
        <v>7</v>
      </c>
      <c r="I6" s="39" t="s">
        <v>8</v>
      </c>
      <c r="J6" s="39" t="s">
        <v>9</v>
      </c>
      <c r="K6" s="39" t="s">
        <v>10</v>
      </c>
      <c r="L6" s="39" t="s">
        <v>11</v>
      </c>
      <c r="M6" s="39" t="s">
        <v>12</v>
      </c>
      <c r="N6" s="38" t="s">
        <v>13</v>
      </c>
      <c r="O6" s="97"/>
      <c r="P6" s="99"/>
      <c r="Q6" s="95"/>
    </row>
    <row r="7" spans="1:17" ht="16.8" customHeight="1">
      <c r="A7" s="35">
        <v>2016</v>
      </c>
      <c r="B7" s="72">
        <v>265</v>
      </c>
      <c r="C7" s="56">
        <v>333</v>
      </c>
      <c r="D7" s="57">
        <v>194</v>
      </c>
      <c r="E7" s="58">
        <v>217</v>
      </c>
      <c r="F7" s="58">
        <v>187</v>
      </c>
      <c r="G7" s="58">
        <v>171</v>
      </c>
      <c r="H7" s="58">
        <v>126</v>
      </c>
      <c r="I7" s="58">
        <v>190</v>
      </c>
      <c r="J7" s="58">
        <v>187</v>
      </c>
      <c r="K7" s="58">
        <v>385</v>
      </c>
      <c r="L7" s="58">
        <v>137</v>
      </c>
      <c r="M7" s="58">
        <v>141</v>
      </c>
      <c r="N7" s="57">
        <v>229</v>
      </c>
      <c r="O7" s="65">
        <f>SUM(C7:N7)</f>
        <v>2497</v>
      </c>
      <c r="P7" s="66">
        <f>O7/B7</f>
        <v>9.4226415094339622</v>
      </c>
      <c r="Q7" s="59">
        <f>P7/1000</f>
        <v>9.4226415094339627E-3</v>
      </c>
    </row>
    <row r="8" spans="1:17" s="4" customFormat="1" ht="16.8" customHeight="1" thickBot="1">
      <c r="A8" s="36">
        <v>2015</v>
      </c>
      <c r="B8" s="34">
        <v>253</v>
      </c>
      <c r="C8" s="60">
        <v>326</v>
      </c>
      <c r="D8" s="61">
        <v>295</v>
      </c>
      <c r="E8" s="62">
        <v>629</v>
      </c>
      <c r="F8" s="62">
        <v>236</v>
      </c>
      <c r="G8" s="62">
        <v>164</v>
      </c>
      <c r="H8" s="62">
        <v>274</v>
      </c>
      <c r="I8" s="62">
        <v>232</v>
      </c>
      <c r="J8" s="62">
        <v>461</v>
      </c>
      <c r="K8" s="62">
        <v>213</v>
      </c>
      <c r="L8" s="62">
        <v>358</v>
      </c>
      <c r="M8" s="62">
        <v>368</v>
      </c>
      <c r="N8" s="63">
        <v>232</v>
      </c>
      <c r="O8" s="40">
        <f>SUM(C8:N8)</f>
        <v>3788</v>
      </c>
      <c r="P8" s="64">
        <f>O8/B8</f>
        <v>14.972332015810277</v>
      </c>
      <c r="Q8" s="41">
        <f>P8/1000</f>
        <v>1.4972332015810278E-2</v>
      </c>
    </row>
    <row r="11" spans="1:17">
      <c r="H11" s="11"/>
    </row>
    <row r="32" spans="2:10">
      <c r="B32" s="76" t="s">
        <v>15</v>
      </c>
      <c r="C32" s="76"/>
      <c r="D32" s="76"/>
      <c r="E32" s="76"/>
      <c r="F32" s="76"/>
      <c r="G32" s="76"/>
      <c r="H32" s="76"/>
      <c r="I32" s="76"/>
      <c r="J32" s="76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