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no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60" windowWidth="16320" windowHeight="9540" activeTab="3"/>
  </bookViews>
  <sheets>
    <sheet name="RSU" sheetId="1" r:id="rId1"/>
    <sheet name="CARTON" sheetId="2" r:id="rId2"/>
    <sheet name="VIDRIO" sheetId="3" r:id="rId3"/>
    <sheet name="ENVASES" sheetId="4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calcPr calcId="125725"/>
</workbook>
</file>

<file path=xl/calcChain.xml><?xml version="1.0" encoding="utf-8"?>
<calcChain xmlns="http://schemas.openxmlformats.org/spreadsheetml/2006/main">
  <c r="D8" i="3"/>
  <c r="E8"/>
  <c r="F8"/>
  <c r="G8"/>
  <c r="H8"/>
  <c r="I8"/>
  <c r="J8"/>
  <c r="K8"/>
  <c r="L8"/>
  <c r="M8"/>
  <c r="N8"/>
  <c r="D7"/>
  <c r="E7"/>
  <c r="F7"/>
  <c r="G7"/>
  <c r="H7"/>
  <c r="I7"/>
  <c r="J7"/>
  <c r="K7"/>
  <c r="L7"/>
  <c r="M7"/>
  <c r="N7"/>
  <c r="C8"/>
  <c r="C7"/>
  <c r="D8" i="2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D8" i="1"/>
  <c r="E8"/>
  <c r="F8"/>
  <c r="G8"/>
  <c r="H8"/>
  <c r="I8"/>
  <c r="J8"/>
  <c r="K8"/>
  <c r="L8"/>
  <c r="M8"/>
  <c r="N8"/>
  <c r="C8"/>
  <c r="D7"/>
  <c r="E7"/>
  <c r="F7"/>
  <c r="G7"/>
  <c r="H7"/>
  <c r="I7"/>
  <c r="J7"/>
  <c r="K7"/>
  <c r="L7"/>
  <c r="M7"/>
  <c r="N7"/>
  <c r="C7"/>
  <c r="O7" i="4"/>
  <c r="P7" s="1"/>
  <c r="Q7" s="1"/>
  <c r="O8"/>
  <c r="P8" s="1"/>
  <c r="Q8" s="1"/>
  <c r="O8" i="1" l="1"/>
  <c r="P8" s="1"/>
  <c r="Q8" s="1"/>
  <c r="O7" i="2"/>
  <c r="P7" s="1"/>
  <c r="Q7" s="1"/>
  <c r="O7" i="1"/>
  <c r="P7" s="1"/>
  <c r="Q7" s="1"/>
  <c r="O8" i="3" l="1"/>
  <c r="P8" s="1"/>
  <c r="Q8" s="1"/>
  <c r="O7" l="1"/>
  <c r="P7" s="1"/>
  <c r="Q7" s="1"/>
  <c r="O8" i="2"/>
  <c r="P8" s="1"/>
  <c r="Q8" s="1"/>
</calcChain>
</file>

<file path=xl/sharedStrings.xml><?xml version="1.0" encoding="utf-8"?>
<sst xmlns="http://schemas.openxmlformats.org/spreadsheetml/2006/main" count="76" uniqueCount="23">
  <si>
    <t>RATIO (Kg/HAB/AÑO)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</si>
  <si>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</si>
  <si>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</si>
  <si>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</si>
  <si>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</si>
  <si>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</si>
  <si>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</si>
  <si>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</si>
  <si>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</si>
  <si>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</si>
  <si>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</si>
  <si>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</si>
  <si>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</si>
  <si>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</si>
  <si>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 NOTA: Los lavados de contenedores de RSU se realizan una vez al mes, mas dos especiales al año.</t>
  </si>
  <si>
    <t>* NOTA: Los lavados de contenedores de SELECTIVA se realizan cuatro veces al año.</t>
  </si>
  <si>
    <t>MESES  / KILOS</t>
  </si>
  <si>
    <t>TOTAL ANUAL/KILOS</t>
  </si>
  <si>
    <t>RESUMEN DE KILOS ANUAL DE RECOGIDA EN RESIDUOS SÓLIDOS URBANOS</t>
  </si>
  <si>
    <t>RATIO (Tn/HAB/AÑO)</t>
  </si>
  <si>
    <t>RESUMEN DE KILOS ANUAL DE RECOGIDA EN PAPEL / CARTÓN</t>
  </si>
  <si>
    <t>RESUMEN DE KILOS ANUAL DE RECOGIDA EN VIDRIO</t>
  </si>
  <si>
    <t>RESUMEN DE KILOS ANUAL DE RECOGIDA EN ENVASES</t>
  </si>
</sst>
</file>

<file path=xl/styles.xml><?xml version="1.0" encoding="utf-8"?>
<styleSheet xmlns="http://schemas.openxmlformats.org/spreadsheetml/2006/main">
  <numFmts count="1">
    <numFmt numFmtId="164" formatCode="#,##0.000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i/>
      <u/>
      <sz val="14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name val="Trebuchet MS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86ED83"/>
        <bgColor indexed="64"/>
      </patternFill>
    </fill>
    <fill>
      <patternFill patternType="solid">
        <fgColor rgb="FFFFFF66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7" fillId="0" borderId="0" xfId="0" applyFont="1" applyAlignment="1">
      <alignment horizontal="right"/>
    </xf>
    <xf numFmtId="0" fontId="11" fillId="0" borderId="0" xfId="0" applyFont="1"/>
    <xf numFmtId="0" fontId="2" fillId="0" borderId="0" xfId="0" applyFont="1"/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1" applyFont="1" applyFill="1" applyBorder="1"/>
    <xf numFmtId="3" fontId="5" fillId="0" borderId="0" xfId="0" applyNumberFormat="1" applyFont="1" applyFill="1" applyBorder="1" applyAlignment="1">
      <alignment horizontal="center"/>
    </xf>
    <xf numFmtId="3" fontId="14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0" fontId="5" fillId="2" borderId="7" xfId="0" applyFont="1" applyFill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7" borderId="7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6" fillId="0" borderId="14" xfId="0" applyNumberFormat="1" applyFont="1" applyFill="1" applyBorder="1" applyAlignment="1">
      <alignment horizontal="center" vertical="center"/>
    </xf>
    <xf numFmtId="3" fontId="17" fillId="0" borderId="15" xfId="0" applyNumberFormat="1" applyFont="1" applyBorder="1" applyAlignment="1">
      <alignment horizontal="center" vertical="center"/>
    </xf>
    <xf numFmtId="0" fontId="5" fillId="7" borderId="17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3" fontId="15" fillId="0" borderId="18" xfId="0" applyNumberFormat="1" applyFon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3" fontId="16" fillId="0" borderId="4" xfId="0" applyNumberFormat="1" applyFont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2" fillId="0" borderId="4" xfId="1" applyFont="1" applyFill="1" applyBorder="1" applyAlignment="1">
      <alignment horizontal="center" vertical="center"/>
    </xf>
    <xf numFmtId="3" fontId="5" fillId="3" borderId="19" xfId="0" applyNumberFormat="1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/>
    </xf>
    <xf numFmtId="3" fontId="5" fillId="3" borderId="6" xfId="0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164" fontId="23" fillId="8" borderId="4" xfId="0" applyNumberFormat="1" applyFont="1" applyFill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4" fontId="23" fillId="4" borderId="15" xfId="0" applyNumberFormat="1" applyFont="1" applyFill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3" fontId="18" fillId="0" borderId="9" xfId="0" applyNumberFormat="1" applyFont="1" applyBorder="1" applyAlignment="1">
      <alignment horizontal="center" vertical="center"/>
    </xf>
    <xf numFmtId="4" fontId="23" fillId="4" borderId="9" xfId="0" applyNumberFormat="1" applyFont="1" applyFill="1" applyBorder="1" applyAlignment="1">
      <alignment horizontal="center" vertical="center"/>
    </xf>
    <xf numFmtId="164" fontId="23" fillId="4" borderId="9" xfId="0" applyNumberFormat="1" applyFont="1" applyFill="1" applyBorder="1" applyAlignment="1">
      <alignment horizontal="center" vertical="center"/>
    </xf>
    <xf numFmtId="4" fontId="23" fillId="5" borderId="9" xfId="0" applyNumberFormat="1" applyFont="1" applyFill="1" applyBorder="1" applyAlignment="1">
      <alignment horizontal="center" vertical="center"/>
    </xf>
    <xf numFmtId="164" fontId="23" fillId="5" borderId="9" xfId="0" applyNumberFormat="1" applyFont="1" applyFill="1" applyBorder="1" applyAlignment="1">
      <alignment horizontal="center" vertical="center"/>
    </xf>
    <xf numFmtId="4" fontId="23" fillId="5" borderId="15" xfId="0" applyNumberFormat="1" applyFont="1" applyFill="1" applyBorder="1" applyAlignment="1">
      <alignment horizontal="center" vertical="center"/>
    </xf>
    <xf numFmtId="164" fontId="23" fillId="5" borderId="4" xfId="0" applyNumberFormat="1" applyFont="1" applyFill="1" applyBorder="1" applyAlignment="1">
      <alignment horizontal="center" vertical="center"/>
    </xf>
    <xf numFmtId="4" fontId="23" fillId="7" borderId="9" xfId="0" applyNumberFormat="1" applyFont="1" applyFill="1" applyBorder="1" applyAlignment="1">
      <alignment horizontal="center" vertical="center"/>
    </xf>
    <xf numFmtId="164" fontId="23" fillId="7" borderId="9" xfId="0" applyNumberFormat="1" applyFont="1" applyFill="1" applyBorder="1" applyAlignment="1">
      <alignment horizontal="center" vertical="center"/>
    </xf>
    <xf numFmtId="4" fontId="23" fillId="7" borderId="15" xfId="0" applyNumberFormat="1" applyFont="1" applyFill="1" applyBorder="1" applyAlignment="1">
      <alignment horizontal="center" vertical="center"/>
    </xf>
    <xf numFmtId="164" fontId="23" fillId="7" borderId="4" xfId="0" applyNumberFormat="1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/>
    </xf>
    <xf numFmtId="3" fontId="14" fillId="0" borderId="10" xfId="0" applyNumberFormat="1" applyFont="1" applyFill="1" applyBorder="1" applyAlignment="1">
      <alignment horizontal="center" vertical="center"/>
    </xf>
    <xf numFmtId="164" fontId="23" fillId="8" borderId="9" xfId="0" applyNumberFormat="1" applyFont="1" applyFill="1" applyBorder="1" applyAlignment="1">
      <alignment horizontal="center" vertical="center"/>
    </xf>
    <xf numFmtId="3" fontId="14" fillId="0" borderId="20" xfId="0" applyNumberFormat="1" applyFont="1" applyFill="1" applyBorder="1" applyAlignment="1">
      <alignment horizontal="center" vertical="center" wrapText="1"/>
    </xf>
    <xf numFmtId="3" fontId="14" fillId="0" borderId="17" xfId="0" applyNumberFormat="1" applyFont="1" applyFill="1" applyBorder="1" applyAlignment="1">
      <alignment horizontal="center" vertical="center"/>
    </xf>
    <xf numFmtId="3" fontId="14" fillId="0" borderId="7" xfId="0" applyNumberFormat="1" applyFont="1" applyFill="1" applyBorder="1" applyAlignment="1">
      <alignment horizontal="center" vertical="center"/>
    </xf>
    <xf numFmtId="3" fontId="14" fillId="0" borderId="21" xfId="0" applyNumberFormat="1" applyFont="1" applyFill="1" applyBorder="1" applyAlignment="1">
      <alignment horizontal="center" vertical="center"/>
    </xf>
    <xf numFmtId="4" fontId="5" fillId="8" borderId="15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center" vertical="center" wrapText="1"/>
    </xf>
    <xf numFmtId="4" fontId="5" fillId="8" borderId="9" xfId="0" applyNumberFormat="1" applyFont="1" applyFill="1" applyBorder="1" applyAlignment="1">
      <alignment horizontal="center" vertical="center" wrapText="1"/>
    </xf>
    <xf numFmtId="3" fontId="18" fillId="0" borderId="22" xfId="0" applyNumberFormat="1" applyFont="1" applyBorder="1" applyAlignment="1">
      <alignment horizontal="center" vertical="center"/>
    </xf>
    <xf numFmtId="3" fontId="18" fillId="0" borderId="23" xfId="0" applyNumberFormat="1" applyFont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3" fontId="15" fillId="0" borderId="26" xfId="0" applyNumberFormat="1" applyFont="1" applyBorder="1" applyAlignment="1">
      <alignment horizontal="center" vertical="center"/>
    </xf>
    <xf numFmtId="3" fontId="20" fillId="0" borderId="9" xfId="1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9" fillId="0" borderId="1" xfId="0" applyFont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5" borderId="2" xfId="0" applyFont="1" applyFill="1" applyBorder="1" applyAlignment="1">
      <alignment horizontal="center" vertical="center" wrapText="1"/>
    </xf>
    <xf numFmtId="0" fontId="19" fillId="5" borderId="4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9" fillId="7" borderId="2" xfId="0" applyFont="1" applyFill="1" applyBorder="1" applyAlignment="1">
      <alignment horizontal="center" vertical="center" wrapText="1"/>
    </xf>
    <xf numFmtId="0" fontId="19" fillId="7" borderId="4" xfId="0" applyFont="1" applyFill="1" applyBorder="1" applyAlignment="1">
      <alignment horizontal="center" vertical="center" wrapText="1"/>
    </xf>
    <xf numFmtId="0" fontId="16" fillId="7" borderId="2" xfId="0" applyFont="1" applyFill="1" applyBorder="1" applyAlignment="1">
      <alignment horizontal="center" vertical="center"/>
    </xf>
    <xf numFmtId="0" fontId="16" fillId="7" borderId="4" xfId="0" applyFont="1" applyFill="1" applyBorder="1" applyAlignment="1">
      <alignment horizontal="center" vertical="center"/>
    </xf>
    <xf numFmtId="0" fontId="18" fillId="7" borderId="2" xfId="0" applyFont="1" applyFill="1" applyBorder="1" applyAlignment="1">
      <alignment horizontal="center" vertical="center" wrapText="1"/>
    </xf>
    <xf numFmtId="0" fontId="18" fillId="7" borderId="4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4" fillId="8" borderId="2" xfId="0" applyNumberFormat="1" applyFont="1" applyFill="1" applyBorder="1" applyAlignment="1">
      <alignment horizontal="center" vertical="center" wrapText="1"/>
    </xf>
    <xf numFmtId="3" fontId="4" fillId="8" borderId="4" xfId="0" applyNumberFormat="1" applyFont="1" applyFill="1" applyBorder="1" applyAlignment="1">
      <alignment horizontal="center" vertical="center" wrapText="1"/>
    </xf>
    <xf numFmtId="3" fontId="20" fillId="3" borderId="2" xfId="1" applyNumberFormat="1" applyFont="1" applyFill="1" applyBorder="1" applyAlignment="1">
      <alignment horizontal="center" vertical="center"/>
    </xf>
    <xf numFmtId="3" fontId="20" fillId="3" borderId="4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66"/>
      <color rgb="FF86ED83"/>
    </mruColors>
  </colors>
</styleSheet>
</file>

<file path=xl/_rels/workbook.xml.rels><?xml version="1.0" encoding="UTF-8" standalone="no"?>
<Relationships xmlns="http://schemas.openxmlformats.org/package/2006/relationships">
<Relationship Id="rId1" Target="worksheets/sheet1.xml" Type="http://schemas.openxmlformats.org/officeDocument/2006/relationships/worksheet"/>
<Relationship Id="rId10" Target="externalLinks/externalLink6.xml" Type="http://schemas.openxmlformats.org/officeDocument/2006/relationships/externalLink"/>
<Relationship Id="rId11" Target="theme/theme1.xml" Type="http://schemas.openxmlformats.org/officeDocument/2006/relationships/theme"/>
<Relationship Id="rId12" Target="styles.xml" Type="http://schemas.openxmlformats.org/officeDocument/2006/relationships/styles"/>
<Relationship Id="rId13" Target="sharedStrings.xml" Type="http://schemas.openxmlformats.org/officeDocument/2006/relationships/sharedStrings"/>
<Relationship Id="rId14" Target="calcChain.xml" Type="http://schemas.openxmlformats.org/officeDocument/2006/relationships/calcChain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worksheets/sheet4.xml" Type="http://schemas.openxmlformats.org/officeDocument/2006/relationships/worksheet"/>
<Relationship Id="rId5" Target="externalLinks/externalLink1.xml" Type="http://schemas.openxmlformats.org/officeDocument/2006/relationships/externalLink"/>
<Relationship Id="rId6" Target="externalLinks/externalLink2.xml" Type="http://schemas.openxmlformats.org/officeDocument/2006/relationships/externalLink"/>
<Relationship Id="rId7" Target="externalLinks/externalLink3.xml" Type="http://schemas.openxmlformats.org/officeDocument/2006/relationships/externalLink"/>
<Relationship Id="rId8" Target="externalLinks/externalLink4.xml" Type="http://schemas.openxmlformats.org/officeDocument/2006/relationships/externalLink"/>
<Relationship Id="rId9" Target="externalLinks/externalLink5.xml" Type="http://schemas.openxmlformats.org/officeDocument/2006/relationships/externalLink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6.5247054564426907E-2"/>
          <c:w val="0.88015364782941952"/>
          <c:h val="0.69824072447333563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RSU!$C$8:$N$8</c:f>
              <c:numCache>
                <c:formatCode>#,##0</c:formatCode>
                <c:ptCount val="12"/>
                <c:pt idx="0">
                  <c:v>634480</c:v>
                </c:pt>
                <c:pt idx="1">
                  <c:v>662940</c:v>
                </c:pt>
                <c:pt idx="2">
                  <c:v>743820</c:v>
                </c:pt>
                <c:pt idx="3">
                  <c:v>797220</c:v>
                </c:pt>
                <c:pt idx="4">
                  <c:v>726380</c:v>
                </c:pt>
                <c:pt idx="5">
                  <c:v>731580</c:v>
                </c:pt>
                <c:pt idx="6">
                  <c:v>798640</c:v>
                </c:pt>
                <c:pt idx="7">
                  <c:v>822260</c:v>
                </c:pt>
                <c:pt idx="8">
                  <c:v>742780</c:v>
                </c:pt>
                <c:pt idx="9">
                  <c:v>720160</c:v>
                </c:pt>
                <c:pt idx="10">
                  <c:v>643940</c:v>
                </c:pt>
                <c:pt idx="11">
                  <c:v>701700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RSU!$C$6:$N$6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RSU!$C$7:$N$7</c:f>
              <c:numCache>
                <c:formatCode>#,##0</c:formatCode>
                <c:ptCount val="12"/>
                <c:pt idx="0">
                  <c:v>693360</c:v>
                </c:pt>
                <c:pt idx="1">
                  <c:v>649160</c:v>
                </c:pt>
                <c:pt idx="2">
                  <c:v>736040</c:v>
                </c:pt>
                <c:pt idx="3">
                  <c:v>753880</c:v>
                </c:pt>
                <c:pt idx="4">
                  <c:v>805300</c:v>
                </c:pt>
                <c:pt idx="5">
                  <c:v>771780</c:v>
                </c:pt>
                <c:pt idx="6">
                  <c:v>754840</c:v>
                </c:pt>
                <c:pt idx="7">
                  <c:v>680010</c:v>
                </c:pt>
                <c:pt idx="8">
                  <c:v>781980</c:v>
                </c:pt>
                <c:pt idx="9">
                  <c:v>731540</c:v>
                </c:pt>
                <c:pt idx="10">
                  <c:v>685820</c:v>
                </c:pt>
                <c:pt idx="11">
                  <c:v>747530</c:v>
                </c:pt>
              </c:numCache>
            </c:numRef>
          </c:val>
        </c:ser>
        <c:marker val="1"/>
        <c:axId val="82456576"/>
        <c:axId val="90386432"/>
      </c:lineChart>
      <c:catAx>
        <c:axId val="82456576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0386432"/>
        <c:crossesAt val="0"/>
        <c:auto val="1"/>
        <c:lblAlgn val="ctr"/>
        <c:lblOffset val="100"/>
      </c:catAx>
      <c:valAx>
        <c:axId val="90386432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82456576"/>
        <c:crosses val="autoZero"/>
        <c:crossBetween val="between"/>
      </c:valAx>
      <c:spPr>
        <a:gradFill>
          <a:gsLst>
            <a:gs pos="0">
              <a:schemeClr val="bg1">
                <a:lumMod val="50000"/>
              </a:schemeClr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5010190200213323"/>
          <c:y val="0.88924017611389483"/>
          <c:w val="0.52418879056047263"/>
          <c:h val="7.5527441092335404E-2"/>
        </c:manualLayout>
      </c:layout>
    </c:legend>
    <c:plotVisOnly val="1"/>
  </c:chart>
  <c:printSettings>
    <c:headerFooter/>
    <c:pageMargins b="0.75000000000000466" l="0.70000000000000062" r="0.70000000000000062" t="0.750000000000004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8.1075938484568053E-2"/>
          <c:y val="6.1352987058831153E-2"/>
          <c:w val="0.88015364782941952"/>
          <c:h val="0.7021347521364601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CARTON!$C$8:$N$8</c:f>
              <c:numCache>
                <c:formatCode>#,##0</c:formatCode>
                <c:ptCount val="12"/>
                <c:pt idx="0">
                  <c:v>14136.697904619363</c:v>
                </c:pt>
                <c:pt idx="1">
                  <c:v>7411.7490267539124</c:v>
                </c:pt>
                <c:pt idx="2">
                  <c:v>10975.989563488776</c:v>
                </c:pt>
                <c:pt idx="3">
                  <c:v>11942.405367348629</c:v>
                </c:pt>
                <c:pt idx="4">
                  <c:v>11166.673403462271</c:v>
                </c:pt>
                <c:pt idx="5">
                  <c:v>10865.948314420608</c:v>
                </c:pt>
                <c:pt idx="6">
                  <c:v>17594.484386647891</c:v>
                </c:pt>
                <c:pt idx="7">
                  <c:v>15401.315741183622</c:v>
                </c:pt>
                <c:pt idx="8">
                  <c:v>21117.035403405011</c:v>
                </c:pt>
                <c:pt idx="9">
                  <c:v>17413.626849600234</c:v>
                </c:pt>
                <c:pt idx="10">
                  <c:v>12473.254203594799</c:v>
                </c:pt>
                <c:pt idx="11">
                  <c:v>14158.29311789552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CARTON!$C$6:$N$6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CARTON!$C$7:$N$7</c:f>
              <c:numCache>
                <c:formatCode>#,##0</c:formatCode>
                <c:ptCount val="12"/>
                <c:pt idx="0">
                  <c:v>14057.812750672121</c:v>
                </c:pt>
                <c:pt idx="1">
                  <c:v>12813.678938306793</c:v>
                </c:pt>
                <c:pt idx="2">
                  <c:v>12497.667701888937</c:v>
                </c:pt>
                <c:pt idx="3">
                  <c:v>13815.818800405301</c:v>
                </c:pt>
                <c:pt idx="4">
                  <c:v>12840.150093499517</c:v>
                </c:pt>
                <c:pt idx="5">
                  <c:v>12988.568674778198</c:v>
                </c:pt>
                <c:pt idx="6">
                  <c:v>19199.568172269774</c:v>
                </c:pt>
                <c:pt idx="7">
                  <c:v>13051.876992528276</c:v>
                </c:pt>
                <c:pt idx="8">
                  <c:v>21310.952541786457</c:v>
                </c:pt>
                <c:pt idx="9">
                  <c:v>18699.516603372573</c:v>
                </c:pt>
                <c:pt idx="10">
                  <c:v>13063.603891557035</c:v>
                </c:pt>
                <c:pt idx="11">
                  <c:v>16600.441054114392</c:v>
                </c:pt>
              </c:numCache>
            </c:numRef>
          </c:val>
        </c:ser>
        <c:marker val="1"/>
        <c:axId val="91544576"/>
        <c:axId val="92738688"/>
      </c:lineChart>
      <c:catAx>
        <c:axId val="91544576"/>
        <c:scaling>
          <c:orientation val="minMax"/>
        </c:scaling>
        <c:axPos val="b"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2738688"/>
        <c:crossesAt val="0"/>
        <c:auto val="1"/>
        <c:lblAlgn val="ctr"/>
        <c:lblOffset val="100"/>
      </c:catAx>
      <c:valAx>
        <c:axId val="92738688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1544576"/>
        <c:crosses val="autoZero"/>
        <c:crossBetween val="between"/>
      </c:valAx>
      <c:spPr>
        <a:gradFill>
          <a:gsLst>
            <a:gs pos="0">
              <a:srgbClr val="00B0F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2067197455336668"/>
          <c:y val="0.87477895252248583"/>
          <c:w val="0.52571251548946718"/>
          <c:h val="0.11075973149777101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8.1075938484568053E-2"/>
          <c:y val="5.1797667303422119E-2"/>
          <c:w val="0.88015364782941952"/>
          <c:h val="0.71169014376161555"/>
        </c:manualLayout>
      </c:layout>
      <c:lineChart>
        <c:grouping val="standard"/>
        <c:ser>
          <c:idx val="1"/>
          <c:order val="0"/>
          <c:tx>
            <c:v>AÑO 2015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VIDRIO!$C$8:$N$8</c:f>
              <c:numCache>
                <c:formatCode>#,##0</c:formatCode>
                <c:ptCount val="12"/>
                <c:pt idx="0">
                  <c:v>21680</c:v>
                </c:pt>
                <c:pt idx="1">
                  <c:v>18640</c:v>
                </c:pt>
                <c:pt idx="2">
                  <c:v>13120</c:v>
                </c:pt>
                <c:pt idx="3">
                  <c:v>16420</c:v>
                </c:pt>
                <c:pt idx="4">
                  <c:v>28680</c:v>
                </c:pt>
                <c:pt idx="5">
                  <c:v>20840</c:v>
                </c:pt>
                <c:pt idx="6">
                  <c:v>24960</c:v>
                </c:pt>
                <c:pt idx="7">
                  <c:v>11060</c:v>
                </c:pt>
                <c:pt idx="8">
                  <c:v>19380</c:v>
                </c:pt>
                <c:pt idx="9">
                  <c:v>23740</c:v>
                </c:pt>
                <c:pt idx="10">
                  <c:v>22740</c:v>
                </c:pt>
                <c:pt idx="11">
                  <c:v>16900</c:v>
                </c:pt>
              </c:numCache>
            </c:numRef>
          </c:val>
        </c:ser>
        <c:ser>
          <c:idx val="0"/>
          <c:order val="1"/>
          <c:tx>
            <c:v>AÑO 2016</c:v>
          </c:tx>
          <c:cat>
            <c:strRef>
              <c:f>VIDRIO!$C$6:$N$6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VIDRIO!$C$7:$N$7</c:f>
              <c:numCache>
                <c:formatCode>#,##0</c:formatCode>
                <c:ptCount val="12"/>
                <c:pt idx="0">
                  <c:v>15340</c:v>
                </c:pt>
                <c:pt idx="1">
                  <c:v>7980</c:v>
                </c:pt>
                <c:pt idx="2">
                  <c:v>27240</c:v>
                </c:pt>
                <c:pt idx="3">
                  <c:v>18100</c:v>
                </c:pt>
                <c:pt idx="4">
                  <c:v>17960</c:v>
                </c:pt>
                <c:pt idx="5">
                  <c:v>12700</c:v>
                </c:pt>
                <c:pt idx="6">
                  <c:v>30020</c:v>
                </c:pt>
                <c:pt idx="7">
                  <c:v>16420</c:v>
                </c:pt>
                <c:pt idx="8">
                  <c:v>21120</c:v>
                </c:pt>
                <c:pt idx="9">
                  <c:v>21380</c:v>
                </c:pt>
                <c:pt idx="10">
                  <c:v>18880</c:v>
                </c:pt>
                <c:pt idx="11">
                  <c:v>26430</c:v>
                </c:pt>
              </c:numCache>
            </c:numRef>
          </c:val>
        </c:ser>
        <c:marker val="1"/>
        <c:axId val="99059200"/>
        <c:axId val="99060736"/>
      </c:lineChart>
      <c:catAx>
        <c:axId val="99059200"/>
        <c:scaling>
          <c:orientation val="minMax"/>
        </c:scaling>
        <c:axPos val="b"/>
        <c:numFmt formatCode="#,##0.0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99060736"/>
        <c:crossesAt val="0"/>
        <c:auto val="1"/>
        <c:lblAlgn val="ctr"/>
        <c:lblOffset val="100"/>
      </c:catAx>
      <c:valAx>
        <c:axId val="99060736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kern="800" baseline="0"/>
            </a:pPr>
            <a:endParaRPr lang="es-ES"/>
          </a:p>
        </c:txPr>
        <c:crossAx val="99059200"/>
        <c:crosses val="autoZero"/>
        <c:crossBetween val="between"/>
      </c:valAx>
      <c:spPr>
        <a:gradFill>
          <a:gsLst>
            <a:gs pos="0">
              <a:srgbClr val="00B05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3748761537258176"/>
          <c:y val="0.86951627348356664"/>
          <c:w val="0.51939451277199611"/>
          <c:h val="0.11075986063872117"/>
        </c:manualLayout>
      </c:layout>
    </c:legend>
    <c:plotVisOnly val="1"/>
  </c:chart>
  <c:printSettings>
    <c:headerFooter/>
    <c:pageMargins b="0.75000000000000488" l="0.70000000000000062" r="0.70000000000000062" t="0.75000000000000488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5.6877968167258215E-2"/>
          <c:y val="3.6962365591397851E-2"/>
          <c:w val="0.90036382647291047"/>
          <c:h val="0.73688378418423506"/>
        </c:manualLayout>
      </c:layout>
      <c:lineChart>
        <c:grouping val="standard"/>
        <c:ser>
          <c:idx val="0"/>
          <c:order val="0"/>
          <c:tx>
            <c:v>AÑO 2015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ENVASES!$C$8:$N$8</c:f>
              <c:numCache>
                <c:formatCode>#,##0</c:formatCode>
                <c:ptCount val="12"/>
                <c:pt idx="0">
                  <c:v>15940</c:v>
                </c:pt>
                <c:pt idx="1">
                  <c:v>14031</c:v>
                </c:pt>
                <c:pt idx="2">
                  <c:v>19871</c:v>
                </c:pt>
                <c:pt idx="3">
                  <c:v>16344</c:v>
                </c:pt>
                <c:pt idx="4">
                  <c:v>18371</c:v>
                </c:pt>
                <c:pt idx="5">
                  <c:v>23278</c:v>
                </c:pt>
                <c:pt idx="6">
                  <c:v>26590</c:v>
                </c:pt>
                <c:pt idx="7">
                  <c:v>24244</c:v>
                </c:pt>
                <c:pt idx="8">
                  <c:v>21865</c:v>
                </c:pt>
                <c:pt idx="9">
                  <c:v>23290</c:v>
                </c:pt>
                <c:pt idx="10">
                  <c:v>22019</c:v>
                </c:pt>
                <c:pt idx="11">
                  <c:v>20587</c:v>
                </c:pt>
              </c:numCache>
            </c:numRef>
          </c:val>
        </c:ser>
        <c:ser>
          <c:idx val="1"/>
          <c:order val="1"/>
          <c:tx>
            <c:v>AÑO 2016</c:v>
          </c:tx>
          <c:cat>
            <c:strRef>
              <c:f>ENVASES!$C$6:$N$6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ENVASES!$C$7:$N$7</c:f>
              <c:numCache>
                <c:formatCode>#,##0</c:formatCode>
                <c:ptCount val="12"/>
                <c:pt idx="0">
                  <c:v>20590</c:v>
                </c:pt>
                <c:pt idx="1">
                  <c:v>20773</c:v>
                </c:pt>
                <c:pt idx="2">
                  <c:v>21005</c:v>
                </c:pt>
                <c:pt idx="3">
                  <c:v>22365</c:v>
                </c:pt>
                <c:pt idx="4">
                  <c:v>24195</c:v>
                </c:pt>
                <c:pt idx="5">
                  <c:v>22138</c:v>
                </c:pt>
                <c:pt idx="6">
                  <c:v>23315</c:v>
                </c:pt>
                <c:pt idx="7">
                  <c:v>26124</c:v>
                </c:pt>
                <c:pt idx="8">
                  <c:v>24551</c:v>
                </c:pt>
                <c:pt idx="9">
                  <c:v>22157</c:v>
                </c:pt>
                <c:pt idx="10">
                  <c:v>20258</c:v>
                </c:pt>
                <c:pt idx="11">
                  <c:v>20078</c:v>
                </c:pt>
              </c:numCache>
            </c:numRef>
          </c:val>
        </c:ser>
        <c:marker val="1"/>
        <c:axId val="100045568"/>
        <c:axId val="100299520"/>
      </c:lineChart>
      <c:catAx>
        <c:axId val="100045568"/>
        <c:scaling>
          <c:orientation val="minMax"/>
        </c:scaling>
        <c:axPos val="b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299520"/>
        <c:crosses val="autoZero"/>
        <c:auto val="1"/>
        <c:lblAlgn val="ctr"/>
        <c:lblOffset val="100"/>
      </c:catAx>
      <c:valAx>
        <c:axId val="100299520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800" baseline="0"/>
            </a:pPr>
            <a:endParaRPr lang="es-ES"/>
          </a:p>
        </c:txPr>
        <c:crossAx val="100045568"/>
        <c:crosses val="autoZero"/>
        <c:crossBetween val="between"/>
      </c:valAx>
      <c:spPr>
        <a:gradFill>
          <a:gsLst>
            <a:gs pos="0">
              <a:srgbClr val="FFFF00"/>
            </a:gs>
            <a:gs pos="50000">
              <a:srgbClr val="4F81BD">
                <a:tint val="44500"/>
                <a:satMod val="160000"/>
              </a:srgbClr>
            </a:gs>
            <a:gs pos="100000">
              <a:srgbClr val="4F81BD">
                <a:tint val="23500"/>
                <a:satMod val="160000"/>
              </a:srgbClr>
            </a:gs>
          </a:gsLst>
          <a:lin ang="5400000" scaled="0"/>
        </a:gradFill>
      </c:spPr>
    </c:plotArea>
    <c:legend>
      <c:legendPos val="r"/>
      <c:layout>
        <c:manualLayout>
          <c:xMode val="edge"/>
          <c:yMode val="edge"/>
          <c:x val="0.28558469486707516"/>
          <c:y val="0.85056911988823958"/>
          <c:w val="0.36796145739235475"/>
          <c:h val="0.12152495554991194"/>
        </c:manualLayout>
      </c:layout>
    </c:legend>
    <c:plotVisOnly val="1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drawings/_rels/drawing1.xml.rels><?xml version="1.0" encoding="UTF-8" standalone="no"?>
<Relationships xmlns="http://schemas.openxmlformats.org/package/2006/relationships">
<Relationship Id="rId1" Target="../charts/chart1.xml" Type="http://schemas.openxmlformats.org/officeDocument/2006/relationships/chart"/>
</Relationships>

</file>

<file path=xl/drawings/_rels/drawing2.xml.rels><?xml version="1.0" encoding="UTF-8" standalone="no"?>
<Relationships xmlns="http://schemas.openxmlformats.org/package/2006/relationships">
<Relationship Id="rId1" Target="../charts/chart2.xml" Type="http://schemas.openxmlformats.org/officeDocument/2006/relationships/chart"/>
</Relationships>

</file>

<file path=xl/drawings/_rels/drawing3.xml.rels><?xml version="1.0" encoding="UTF-8" standalone="no"?>
<Relationships xmlns="http://schemas.openxmlformats.org/package/2006/relationships">
<Relationship Id="rId1" Target="../charts/chart3.xml" Type="http://schemas.openxmlformats.org/officeDocument/2006/relationships/chart"/>
</Relationships>

</file>

<file path=xl/drawings/_rels/drawing4.xml.rels><?xml version="1.0" encoding="UTF-8" standalone="no"?>
<Relationships xmlns="http://schemas.openxmlformats.org/package/2006/relationships">
<Relationship Id="rId1" Target="../charts/chart4.xml" Type="http://schemas.openxmlformats.org/officeDocument/2006/relationships/chart"/>
</Relationships>

</file>

<file path=xl/drawings/_rels/vmlDrawing1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2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3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_rels/vmlDrawing4.vml.rels><?xml version="1.0" encoding="UTF-8" standalone="no"?>
<Relationships xmlns="http://schemas.openxmlformats.org/package/2006/relationships">
<Relationship Id="rId1" Target="../media/image1.jpeg" Type="http://schemas.openxmlformats.org/officeDocument/2006/relationships/image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68580</xdr:colOff>
      <xdr:row>9</xdr:row>
      <xdr:rowOff>30480</xdr:rowOff>
    </xdr:from>
    <xdr:to>
      <xdr:col>16</xdr:col>
      <xdr:colOff>0</xdr:colOff>
      <xdr:row>29</xdr:row>
      <xdr:rowOff>114300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449580</xdr:colOff>
      <xdr:row>9</xdr:row>
      <xdr:rowOff>7620</xdr:rowOff>
    </xdr:from>
    <xdr:to>
      <xdr:col>16</xdr:col>
      <xdr:colOff>297180</xdr:colOff>
      <xdr:row>28</xdr:row>
      <xdr:rowOff>45720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16</xdr:col>
      <xdr:colOff>205740</xdr:colOff>
      <xdr:row>30</xdr:row>
      <xdr:rowOff>22860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9</xdr:row>
      <xdr:rowOff>99060</xdr:rowOff>
    </xdr:from>
    <xdr:to>
      <xdr:col>16</xdr:col>
      <xdr:colOff>198120</xdr:colOff>
      <xdr:row>30</xdr:row>
      <xdr:rowOff>38100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no"?>
<Relationships xmlns="http://schemas.openxmlformats.org/package/2006/relationships">
<Relationship Id="rId1" Target="/S900/10%20CONTROL%20RESIDUOS/9%202016/RSU%202016/Resumen%20Toneladas%20-%20RSU%20-%20Municipios%202016.xls" TargetMode="External" Type="http://schemas.openxmlformats.org/officeDocument/2006/relationships/externalLinkPath"/>
</Relationships>

</file>

<file path=xl/externalLinks/_rels/externalLink2.xml.rels><?xml version="1.0" encoding="UTF-8" standalone="no"?>
<Relationships xmlns="http://schemas.openxmlformats.org/package/2006/relationships">
<Relationship Id="rId1" Target="/S900/10%20CONTROL%20RESIDUOS/8%202015/RSU%202015/Resumen%20Toneladas%20-%20RSU%20-%20Municipios%202015.xls" TargetMode="External" Type="http://schemas.openxmlformats.org/officeDocument/2006/relationships/externalLinkPath"/>
</Relationships>

</file>

<file path=xl/externalLinks/_rels/externalLink3.xml.rels><?xml version="1.0" encoding="UTF-8" standalone="no"?>
<Relationships xmlns="http://schemas.openxmlformats.org/package/2006/relationships">
<Relationship Id="rId1" Target="/S900/10%20CONTROL%20RESIDUOS/9%202016/PAPEL-CARTON%202016/PAPEL%20RUTAS,%20MUNICIPIOS,%20LOCALIDADES%202016.xls" TargetMode="External" Type="http://schemas.openxmlformats.org/officeDocument/2006/relationships/externalLinkPath"/>
</Relationships>

</file>

<file path=xl/externalLinks/_rels/externalLink4.xml.rels><?xml version="1.0" encoding="UTF-8" standalone="no"?>
<Relationships xmlns="http://schemas.openxmlformats.org/package/2006/relationships">
<Relationship Id="rId1" Target="/S900/10%20CONTROL%20RESIDUOS/8%202015/PAPEL%20CART&#211;N%202015/PAPEL%20RUTAS,%20MUNICIPIOS,%20LOCALIDADES%202015.xls" TargetMode="External" Type="http://schemas.openxmlformats.org/officeDocument/2006/relationships/externalLinkPath"/>
</Relationships>

</file>

<file path=xl/externalLinks/_rels/externalLink5.xml.rels><?xml version="1.0" encoding="UTF-8" standalone="no"?>
<Relationships xmlns="http://schemas.openxmlformats.org/package/2006/relationships">
<Relationship Id="rId1" Target="/S900/10%20CONTROL%20RESIDUOS/9%202016/VIDRIO%202016/VIDRIO%20RUTAS%20MUNICIPIOS%20LOCALIDADES%20-%202016.xls" TargetMode="External" Type="http://schemas.openxmlformats.org/officeDocument/2006/relationships/externalLinkPath"/>
</Relationships>

</file>

<file path=xl/externalLinks/_rels/externalLink6.xml.rels><?xml version="1.0" encoding="UTF-8" standalone="no"?>
<Relationships xmlns="http://schemas.openxmlformats.org/package/2006/relationships">
<Relationship Id="rId1" Target="/S900/10%20CONTROL%20RESIDUOS/8%202015/VIDRIO%202015/VIDRIO%20RUTAS%20MUNICIPIOS%20LOCALIDADES%20-%202015.xls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5">
          <cell r="F25">
            <v>693360</v>
          </cell>
          <cell r="G25">
            <v>649160</v>
          </cell>
          <cell r="H25">
            <v>736040</v>
          </cell>
          <cell r="I25">
            <v>753880</v>
          </cell>
          <cell r="J25">
            <v>805300</v>
          </cell>
          <cell r="K25">
            <v>771780</v>
          </cell>
          <cell r="L25">
            <v>754840</v>
          </cell>
          <cell r="M25">
            <v>680010</v>
          </cell>
          <cell r="N25">
            <v>781980</v>
          </cell>
          <cell r="O25">
            <v>731540</v>
          </cell>
          <cell r="P25">
            <v>685820</v>
          </cell>
          <cell r="Q25">
            <v>747530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TEQUERA"/>
      <sheetName val="GRAFICO ANTEQUERA"/>
      <sheetName val="AXARQUIA"/>
      <sheetName val="GRAFICO AXARQUIA"/>
      <sheetName val="GUADALHORCE"/>
      <sheetName val="GRAFICO GUADALHORCE"/>
      <sheetName val="RONDA"/>
      <sheetName val="GRAFICO RONDA"/>
    </sheetNames>
    <sheetDataSet>
      <sheetData sheetId="0"/>
      <sheetData sheetId="1"/>
      <sheetData sheetId="2"/>
      <sheetData sheetId="3"/>
      <sheetData sheetId="4">
        <row r="25">
          <cell r="F25">
            <v>634480</v>
          </cell>
          <cell r="G25">
            <v>662940</v>
          </cell>
          <cell r="H25">
            <v>743820</v>
          </cell>
          <cell r="I25">
            <v>797220</v>
          </cell>
          <cell r="J25">
            <v>726380</v>
          </cell>
          <cell r="K25">
            <v>731580</v>
          </cell>
          <cell r="L25">
            <v>798640</v>
          </cell>
          <cell r="M25">
            <v>822260</v>
          </cell>
          <cell r="N25">
            <v>742780</v>
          </cell>
          <cell r="O25">
            <v>720160</v>
          </cell>
          <cell r="P25">
            <v>643940</v>
          </cell>
          <cell r="Q25">
            <v>701700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O-2016"/>
      <sheetName val="FEBRERO-2016"/>
      <sheetName val="MARZO-2016"/>
      <sheetName val="ABRIL-2016"/>
      <sheetName val="MAYO-2016"/>
      <sheetName val="JUNIO-2016"/>
      <sheetName val="JULIO-2016"/>
      <sheetName val="AGOSTO-2016"/>
      <sheetName val="SEPTIEMBRE-2016"/>
      <sheetName val="OCTUBRE-2016"/>
      <sheetName val="NOVIEMBRE-2016"/>
      <sheetName val="DICIEMBRE-2016"/>
      <sheetName val="Por Localidades 2016"/>
      <sheetName val="Por Municipio -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C47">
            <v>14057.812750672121</v>
          </cell>
          <cell r="D47">
            <v>12813.678938306793</v>
          </cell>
          <cell r="E47">
            <v>12497.667701888937</v>
          </cell>
          <cell r="F47">
            <v>13815.818800405301</v>
          </cell>
          <cell r="G47">
            <v>12840.150093499517</v>
          </cell>
          <cell r="H47">
            <v>12988.568674778198</v>
          </cell>
          <cell r="I47">
            <v>19199.568172269774</v>
          </cell>
          <cell r="J47">
            <v>13051.876992528276</v>
          </cell>
          <cell r="K47">
            <v>21310.952541786457</v>
          </cell>
          <cell r="L47">
            <v>18699.516603372573</v>
          </cell>
          <cell r="M47">
            <v>13063.603891557035</v>
          </cell>
          <cell r="N47">
            <v>16600.441054114392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RO - 2015"/>
      <sheetName val="FEBRERO - 2015"/>
      <sheetName val="MARZO - 2015"/>
      <sheetName val="ABRIL - 2015"/>
      <sheetName val="MAYO - 2015"/>
      <sheetName val="JUNIO - 2015"/>
      <sheetName val="JULIO - 2015"/>
      <sheetName val="AGOSTO - 2015"/>
      <sheetName val="SEPTIEMBRE - 2015"/>
      <sheetName val="OCTUBRE - 2015"/>
      <sheetName val="NOVIEMBRE - 2015"/>
      <sheetName val="DICIEMBRE - 2015"/>
      <sheetName val="Por Localidades 2015"/>
      <sheetName val="Por Municipio -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7">
          <cell r="C47">
            <v>14136.697904619363</v>
          </cell>
          <cell r="D47">
            <v>7411.7490267539124</v>
          </cell>
          <cell r="E47">
            <v>10975.989563488776</v>
          </cell>
          <cell r="F47">
            <v>11942.405367348629</v>
          </cell>
          <cell r="G47">
            <v>11166.673403462271</v>
          </cell>
          <cell r="H47">
            <v>10865.948314420608</v>
          </cell>
          <cell r="I47">
            <v>17594.484386647891</v>
          </cell>
          <cell r="J47">
            <v>15401.315741183622</v>
          </cell>
          <cell r="K47">
            <v>21117.035403405011</v>
          </cell>
          <cell r="L47">
            <v>17413.626849600234</v>
          </cell>
          <cell r="M47">
            <v>12473.254203594799</v>
          </cell>
          <cell r="N47">
            <v>14158.29311789552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6"/>
      <sheetName val="RUTAS VIDRIO FEBRERO 2016"/>
      <sheetName val="RUTAS VIDRIO MARZO 2016"/>
      <sheetName val="RUTAS VIDRIO ABRIL 2016"/>
      <sheetName val="RUTAS VIDRIO MAYO 2016"/>
      <sheetName val="RUTAS VIDRIO JUNIO 2016"/>
      <sheetName val="RUTAS VIDRIO JULIO 2016"/>
      <sheetName val="RUTAS VIDRIO AGOSTO 2016"/>
      <sheetName val="RUTAS VIDRIO SEPTIEMBRE 2016"/>
      <sheetName val="RUTAS VIDRIO OCTUBRE 2016"/>
      <sheetName val="RUTAS VIDRIO NOVIEMBRE 2016"/>
      <sheetName val="RUTAS VIDRIO DICIEMBRE 2016"/>
      <sheetName val="VIDRIO POR LOCALIDADES "/>
      <sheetName val="VIDRIO POR MUNICIPI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15340</v>
          </cell>
          <cell r="D46">
            <v>7980</v>
          </cell>
          <cell r="E46">
            <v>27240</v>
          </cell>
          <cell r="F46">
            <v>18100</v>
          </cell>
          <cell r="G46">
            <v>17960</v>
          </cell>
          <cell r="H46">
            <v>12700</v>
          </cell>
          <cell r="I46">
            <v>30020</v>
          </cell>
          <cell r="J46">
            <v>16420</v>
          </cell>
          <cell r="K46">
            <v>21120</v>
          </cell>
          <cell r="L46">
            <v>21380</v>
          </cell>
          <cell r="M46">
            <v>18880</v>
          </cell>
          <cell r="N46">
            <v>26430</v>
          </cell>
        </row>
      </sheetData>
      <sheetData sheetId="1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UTAS VIDRIO ENERO 2015"/>
      <sheetName val="RUTAS VIDRIO FEBRERO 2015"/>
      <sheetName val="RUTAS VIDRIO MARZO 2015"/>
      <sheetName val="RUTAS VIDRIO ABRIL 2015"/>
      <sheetName val="RUTAS VIDRIO MAYO 2015"/>
      <sheetName val="RUTAS VIDRIO JUNIO 2015"/>
      <sheetName val="RUTAS VIDRIO JULIO 2015"/>
      <sheetName val="RUTAS VIDRIO AGOSTO 2015"/>
      <sheetName val="RUTAS VIDRIO SEPTIEMBRE 2015"/>
      <sheetName val="RUTAS VIDRIO OCTUBRE 2015"/>
      <sheetName val="RUTAS VIDRIO NOVIEMBRE 2015"/>
      <sheetName val="RUTAS VIDRIO DICIEMBRE 2015"/>
      <sheetName val="VIDRIO POR LOCALIDADES "/>
      <sheetName val="VIDRIO POR MUNICIP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6">
          <cell r="C46">
            <v>21680</v>
          </cell>
          <cell r="D46">
            <v>18640</v>
          </cell>
          <cell r="E46">
            <v>13120</v>
          </cell>
          <cell r="F46">
            <v>16420</v>
          </cell>
          <cell r="G46">
            <v>28680</v>
          </cell>
          <cell r="H46">
            <v>20840</v>
          </cell>
          <cell r="I46">
            <v>24960</v>
          </cell>
          <cell r="J46">
            <v>11060</v>
          </cell>
          <cell r="K46">
            <v>19380</v>
          </cell>
          <cell r="L46">
            <v>23740</v>
          </cell>
          <cell r="M46">
            <v>22740</v>
          </cell>
          <cell r="N46">
            <v>16900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
<Relationships xmlns="http://schemas.openxmlformats.org/package/2006/relationships">
<Relationship Id="rId1" Target="../printerSettings/printerSettings1.bin" Type="http://schemas.openxmlformats.org/officeDocument/2006/relationships/printerSettings"/>
<Relationship Id="rId2" Target="../drawings/drawing1.xml" Type="http://schemas.openxmlformats.org/officeDocument/2006/relationships/drawing"/>
<Relationship Id="rId3" Target="../drawings/vmlDrawing1.vml" Type="http://schemas.openxmlformats.org/officeDocument/2006/relationships/vmlDrawing"/>
</Relationships>

</file>

<file path=xl/worksheets/_rels/sheet2.xml.rels><?xml version="1.0" encoding="UTF-8" standalone="no"?>
<Relationships xmlns="http://schemas.openxmlformats.org/package/2006/relationships">
<Relationship Id="rId1" Target="../printerSettings/printerSettings2.bin" Type="http://schemas.openxmlformats.org/officeDocument/2006/relationships/printerSettings"/>
<Relationship Id="rId2" Target="../drawings/drawing2.xml" Type="http://schemas.openxmlformats.org/officeDocument/2006/relationships/drawing"/>
<Relationship Id="rId3" Target="../drawings/vmlDrawing2.vml" Type="http://schemas.openxmlformats.org/officeDocument/2006/relationships/vmlDrawing"/>
</Relationships>

</file>

<file path=xl/worksheets/_rels/sheet3.xml.rels><?xml version="1.0" encoding="UTF-8" standalone="no"?>
<Relationships xmlns="http://schemas.openxmlformats.org/package/2006/relationships">
<Relationship Id="rId1" Target="../printerSettings/printerSettings3.bin" Type="http://schemas.openxmlformats.org/officeDocument/2006/relationships/printerSettings"/>
<Relationship Id="rId2" Target="../drawings/drawing3.xml" Type="http://schemas.openxmlformats.org/officeDocument/2006/relationships/drawing"/>
<Relationship Id="rId3" Target="../drawings/vmlDrawing3.vml" Type="http://schemas.openxmlformats.org/officeDocument/2006/relationships/vmlDrawing"/>
</Relationships>

</file>

<file path=xl/worksheets/_rels/sheet4.xml.rels><?xml version="1.0" encoding="UTF-8" standalone="no"?>
<Relationships xmlns="http://schemas.openxmlformats.org/package/2006/relationships">
<Relationship Id="rId1" Target="../printerSettings/printerSettings4.bin" Type="http://schemas.openxmlformats.org/officeDocument/2006/relationships/printerSettings"/>
<Relationship Id="rId2" Target="../drawings/drawing4.xml" Type="http://schemas.openxmlformats.org/officeDocument/2006/relationships/drawing"/>
<Relationship Id="rId3" Target="../drawings/vmlDrawing4.vml" Type="http://schemas.openxmlformats.org/officeDocument/2006/relationships/vmlDrawing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workbookViewId="0">
      <selection activeCell="R15" sqref="R15"/>
    </sheetView>
  </sheetViews>
  <sheetFormatPr baseColWidth="10" defaultRowHeight="14.4"/>
  <cols>
    <col min="1" max="1" width="8.77734375" style="2" customWidth="1"/>
    <col min="2" max="2" width="8.21875" style="2" bestFit="1" customWidth="1"/>
    <col min="3" max="3" width="7.77734375" style="1" customWidth="1"/>
    <col min="4" max="4" width="7.77734375" customWidth="1"/>
    <col min="5" max="5" width="7.77734375" style="3" customWidth="1"/>
    <col min="6" max="7" width="7.77734375" customWidth="1"/>
    <col min="8" max="8" width="7.77734375" style="3" customWidth="1"/>
    <col min="9" max="10" width="7.77734375" customWidth="1"/>
    <col min="11" max="11" width="7.77734375" style="3" customWidth="1"/>
    <col min="12" max="13" width="7.77734375" customWidth="1"/>
    <col min="14" max="14" width="7.77734375" style="3" customWidth="1"/>
    <col min="15" max="15" width="11.5546875" customWidth="1"/>
    <col min="16" max="17" width="10.6640625" bestFit="1" customWidth="1"/>
  </cols>
  <sheetData>
    <row r="2" spans="1:17" ht="18">
      <c r="C2" s="75" t="s">
        <v>18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7">
      <c r="C3" s="10"/>
      <c r="P3" s="8"/>
      <c r="Q3" s="9"/>
    </row>
    <row r="4" spans="1:17" ht="15" thickBot="1">
      <c r="C4" s="12"/>
    </row>
    <row r="5" spans="1:17" s="5" customFormat="1" ht="17.100000000000001" customHeight="1">
      <c r="A5" s="1"/>
      <c r="B5" s="78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0" t="s">
        <v>17</v>
      </c>
      <c r="P5" s="73" t="s">
        <v>0</v>
      </c>
      <c r="Q5" s="73" t="s">
        <v>19</v>
      </c>
    </row>
    <row r="6" spans="1:17" s="5" customFormat="1" ht="17.100000000000001" customHeight="1" thickBot="1">
      <c r="A6" s="1"/>
      <c r="B6" s="79"/>
      <c r="C6" s="32" t="s">
        <v>2</v>
      </c>
      <c r="D6" s="14" t="s">
        <v>3</v>
      </c>
      <c r="E6" s="14" t="s">
        <v>4</v>
      </c>
      <c r="F6" s="14" t="s">
        <v>5</v>
      </c>
      <c r="G6" s="14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33" t="s">
        <v>13</v>
      </c>
      <c r="O6" s="81"/>
      <c r="P6" s="74"/>
      <c r="Q6" s="74"/>
    </row>
    <row r="7" spans="1:17" s="5" customFormat="1" ht="16.8" customHeight="1">
      <c r="A7" s="17">
        <v>2016</v>
      </c>
      <c r="B7" s="26">
        <v>21561</v>
      </c>
      <c r="C7" s="15">
        <f>[1]GUADALHORCE!F25</f>
        <v>693360</v>
      </c>
      <c r="D7" s="16">
        <f>[1]GUADALHORCE!G25</f>
        <v>649160</v>
      </c>
      <c r="E7" s="16">
        <f>[1]GUADALHORCE!H25</f>
        <v>736040</v>
      </c>
      <c r="F7" s="16">
        <f>[1]GUADALHORCE!I25</f>
        <v>753880</v>
      </c>
      <c r="G7" s="16">
        <f>[1]GUADALHORCE!J25</f>
        <v>805300</v>
      </c>
      <c r="H7" s="16">
        <f>[1]GUADALHORCE!K25</f>
        <v>771780</v>
      </c>
      <c r="I7" s="16">
        <f>[1]GUADALHORCE!L25</f>
        <v>754840</v>
      </c>
      <c r="J7" s="16">
        <f>[1]GUADALHORCE!M25</f>
        <v>680010</v>
      </c>
      <c r="K7" s="16">
        <f>[1]GUADALHORCE!N25</f>
        <v>781980</v>
      </c>
      <c r="L7" s="16">
        <f>[1]GUADALHORCE!O25</f>
        <v>731540</v>
      </c>
      <c r="M7" s="16">
        <f>[1]GUADALHORCE!P25</f>
        <v>685820</v>
      </c>
      <c r="N7" s="15">
        <f>[1]GUADALHORCE!Q25</f>
        <v>747530</v>
      </c>
      <c r="O7" s="45">
        <f>SUM(C7:N7)</f>
        <v>8791240</v>
      </c>
      <c r="P7" s="46">
        <f>O7/B7</f>
        <v>407.73804554519734</v>
      </c>
      <c r="Q7" s="47">
        <f>P7/1000</f>
        <v>0.40773804554519733</v>
      </c>
    </row>
    <row r="8" spans="1:17" s="6" customFormat="1" ht="16.8" customHeight="1" thickBot="1">
      <c r="A8" s="18">
        <v>2015</v>
      </c>
      <c r="B8" s="27">
        <v>21553</v>
      </c>
      <c r="C8" s="30">
        <f>[2]GUADALHORCE!F25</f>
        <v>634480</v>
      </c>
      <c r="D8" s="19">
        <f>[2]GUADALHORCE!G25</f>
        <v>662940</v>
      </c>
      <c r="E8" s="19">
        <f>[2]GUADALHORCE!H25</f>
        <v>743820</v>
      </c>
      <c r="F8" s="19">
        <f>[2]GUADALHORCE!I25</f>
        <v>797220</v>
      </c>
      <c r="G8" s="19">
        <f>[2]GUADALHORCE!J25</f>
        <v>726380</v>
      </c>
      <c r="H8" s="19">
        <f>[2]GUADALHORCE!K25</f>
        <v>731580</v>
      </c>
      <c r="I8" s="19">
        <f>[2]GUADALHORCE!L25</f>
        <v>798640</v>
      </c>
      <c r="J8" s="19">
        <f>[2]GUADALHORCE!M25</f>
        <v>822260</v>
      </c>
      <c r="K8" s="19">
        <f>[2]GUADALHORCE!N25</f>
        <v>742780</v>
      </c>
      <c r="L8" s="19">
        <f>[2]GUADALHORCE!O25</f>
        <v>720160</v>
      </c>
      <c r="M8" s="19">
        <f>[2]GUADALHORCE!P25</f>
        <v>643940</v>
      </c>
      <c r="N8" s="30">
        <f>[2]GUADALHORCE!Q25</f>
        <v>701700</v>
      </c>
      <c r="O8" s="42">
        <f>SUM(C8:N8)</f>
        <v>8725900</v>
      </c>
      <c r="P8" s="43">
        <f>O8/B8</f>
        <v>404.8577924186888</v>
      </c>
      <c r="Q8" s="44">
        <f>P8/1000</f>
        <v>0.4048577924186888</v>
      </c>
    </row>
    <row r="22" spans="2:13" ht="15.75" customHeight="1"/>
    <row r="32" spans="2:13">
      <c r="B32" s="76" t="s">
        <v>14</v>
      </c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</row>
  </sheetData>
  <mergeCells count="7">
    <mergeCell ref="Q5:Q6"/>
    <mergeCell ref="C2:O2"/>
    <mergeCell ref="B32:M32"/>
    <mergeCell ref="C5:N5"/>
    <mergeCell ref="B5:B6"/>
    <mergeCell ref="O5:O6"/>
    <mergeCell ref="P5:P6"/>
  </mergeCells>
  <phoneticPr fontId="6" type="noConversion"/>
  <printOptions horizontalCentered="1"/>
  <pageMargins left="0.19685039370078741" right="0.19685039370078741" top="0.59055118110236227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Q31"/>
  <sheetViews>
    <sheetView workbookViewId="0">
      <selection activeCell="D7" sqref="D7:M8"/>
    </sheetView>
  </sheetViews>
  <sheetFormatPr baseColWidth="10" defaultRowHeight="14.4"/>
  <cols>
    <col min="1" max="1" width="7.109375" customWidth="1"/>
    <col min="2" max="2" width="8.21875" bestFit="1" customWidth="1"/>
    <col min="3" max="3" width="5.6640625" bestFit="1" customWidth="1"/>
    <col min="4" max="4" width="7.109375" bestFit="1" customWidth="1"/>
    <col min="5" max="7" width="5.5546875" bestFit="1" customWidth="1"/>
    <col min="8" max="8" width="5.33203125" bestFit="1" customWidth="1"/>
    <col min="9" max="9" width="5.5546875" bestFit="1" customWidth="1"/>
    <col min="10" max="10" width="6.44140625" bestFit="1" customWidth="1"/>
    <col min="11" max="11" width="8.109375" bestFit="1" customWidth="1"/>
    <col min="12" max="12" width="7.109375" bestFit="1" customWidth="1"/>
    <col min="13" max="13" width="7.44140625" bestFit="1" customWidth="1"/>
    <col min="14" max="14" width="7.21875" bestFit="1" customWidth="1"/>
    <col min="15" max="15" width="11.44140625" customWidth="1"/>
    <col min="16" max="16" width="12.33203125" customWidth="1"/>
  </cols>
  <sheetData>
    <row r="2" spans="1:17" ht="18">
      <c r="C2" s="75" t="s">
        <v>20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7" ht="17.25" customHeight="1"/>
    <row r="4" spans="1:17" ht="17.25" customHeight="1" thickBot="1"/>
    <row r="5" spans="1:17" ht="16.5" customHeight="1">
      <c r="A5" s="5"/>
      <c r="B5" s="84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86" t="s">
        <v>17</v>
      </c>
      <c r="P5" s="82" t="s">
        <v>0</v>
      </c>
      <c r="Q5" s="82" t="s">
        <v>19</v>
      </c>
    </row>
    <row r="6" spans="1:17" ht="17.100000000000001" customHeight="1" thickBot="1">
      <c r="A6" s="5"/>
      <c r="B6" s="85"/>
      <c r="C6" s="29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31" t="s">
        <v>13</v>
      </c>
      <c r="O6" s="87"/>
      <c r="P6" s="83"/>
      <c r="Q6" s="83"/>
    </row>
    <row r="7" spans="1:17" s="13" customFormat="1" ht="16.8" customHeight="1">
      <c r="A7" s="17">
        <v>2016</v>
      </c>
      <c r="B7" s="26">
        <v>21561</v>
      </c>
      <c r="C7" s="15">
        <f>'[3]Por Municipio - 2016'!C47</f>
        <v>14057.812750672121</v>
      </c>
      <c r="D7" s="16">
        <f>'[3]Por Municipio - 2016'!D47</f>
        <v>12813.678938306793</v>
      </c>
      <c r="E7" s="16">
        <f>'[3]Por Municipio - 2016'!E47</f>
        <v>12497.667701888937</v>
      </c>
      <c r="F7" s="16">
        <f>'[3]Por Municipio - 2016'!F47</f>
        <v>13815.818800405301</v>
      </c>
      <c r="G7" s="16">
        <f>'[3]Por Municipio - 2016'!G47</f>
        <v>12840.150093499517</v>
      </c>
      <c r="H7" s="16">
        <f>'[3]Por Municipio - 2016'!H47</f>
        <v>12988.568674778198</v>
      </c>
      <c r="I7" s="16">
        <f>'[3]Por Municipio - 2016'!I47</f>
        <v>19199.568172269774</v>
      </c>
      <c r="J7" s="16">
        <f>'[3]Por Municipio - 2016'!J47</f>
        <v>13051.876992528276</v>
      </c>
      <c r="K7" s="16">
        <f>'[3]Por Municipio - 2016'!K47</f>
        <v>21310.952541786457</v>
      </c>
      <c r="L7" s="16">
        <f>'[3]Por Municipio - 2016'!L47</f>
        <v>18699.516603372573</v>
      </c>
      <c r="M7" s="16">
        <f>'[3]Por Municipio - 2016'!M47</f>
        <v>13063.603891557035</v>
      </c>
      <c r="N7" s="15">
        <f>'[3]Por Municipio - 2016'!N47</f>
        <v>16600.441054114392</v>
      </c>
      <c r="O7" s="45">
        <f>SUM(C7:N7)</f>
        <v>180939.65621517939</v>
      </c>
      <c r="P7" s="48">
        <f>O7/B7</f>
        <v>8.3919881366902924</v>
      </c>
      <c r="Q7" s="49">
        <f>P7/1000</f>
        <v>8.3919881366902923E-3</v>
      </c>
    </row>
    <row r="8" spans="1:17" s="7" customFormat="1" ht="16.8" customHeight="1" thickBot="1">
      <c r="A8" s="18">
        <v>2015</v>
      </c>
      <c r="B8" s="27">
        <v>21553</v>
      </c>
      <c r="C8" s="30">
        <f>'[4]Por Municipio - 2015'!C47</f>
        <v>14136.697904619363</v>
      </c>
      <c r="D8" s="19">
        <f>'[4]Por Municipio - 2015'!D47</f>
        <v>7411.7490267539124</v>
      </c>
      <c r="E8" s="19">
        <f>'[4]Por Municipio - 2015'!E47</f>
        <v>10975.989563488776</v>
      </c>
      <c r="F8" s="19">
        <f>'[4]Por Municipio - 2015'!F47</f>
        <v>11942.405367348629</v>
      </c>
      <c r="G8" s="19">
        <f>'[4]Por Municipio - 2015'!G47</f>
        <v>11166.673403462271</v>
      </c>
      <c r="H8" s="19">
        <f>'[4]Por Municipio - 2015'!H47</f>
        <v>10865.948314420608</v>
      </c>
      <c r="I8" s="19">
        <f>'[4]Por Municipio - 2015'!I47</f>
        <v>17594.484386647891</v>
      </c>
      <c r="J8" s="19">
        <f>'[4]Por Municipio - 2015'!J47</f>
        <v>15401.315741183622</v>
      </c>
      <c r="K8" s="19">
        <f>'[4]Por Municipio - 2015'!K47</f>
        <v>21117.035403405011</v>
      </c>
      <c r="L8" s="19">
        <f>'[4]Por Municipio - 2015'!L47</f>
        <v>17413.626849600234</v>
      </c>
      <c r="M8" s="19">
        <f>'[4]Por Municipio - 2015'!M47</f>
        <v>12473.254203594799</v>
      </c>
      <c r="N8" s="30">
        <f>'[4]Por Municipio - 2015'!N47</f>
        <v>14158.29311789552</v>
      </c>
      <c r="O8" s="42">
        <f>SUM(C8:N8)</f>
        <v>164657.47328242063</v>
      </c>
      <c r="P8" s="50">
        <f>O8/B8</f>
        <v>7.6396544927583463</v>
      </c>
      <c r="Q8" s="51">
        <f>P8/1000</f>
        <v>7.6396544927583463E-3</v>
      </c>
    </row>
    <row r="31" spans="2:14">
      <c r="B31" s="76" t="s">
        <v>15</v>
      </c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</row>
  </sheetData>
  <mergeCells count="7">
    <mergeCell ref="Q5:Q6"/>
    <mergeCell ref="B31:N31"/>
    <mergeCell ref="C2:P2"/>
    <mergeCell ref="P5:P6"/>
    <mergeCell ref="B5:B6"/>
    <mergeCell ref="C5:N5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workbookViewId="0">
      <selection activeCell="D7" sqref="D7:N8"/>
    </sheetView>
  </sheetViews>
  <sheetFormatPr baseColWidth="10" defaultRowHeight="14.4"/>
  <cols>
    <col min="1" max="1" width="8.5546875" customWidth="1"/>
    <col min="2" max="2" width="8.21875" bestFit="1" customWidth="1"/>
    <col min="3" max="10" width="6.77734375" customWidth="1"/>
    <col min="11" max="11" width="8.109375" bestFit="1" customWidth="1"/>
    <col min="12" max="12" width="6.77734375" customWidth="1"/>
    <col min="13" max="13" width="7.44140625" bestFit="1" customWidth="1"/>
    <col min="14" max="14" width="7.21875" bestFit="1" customWidth="1"/>
    <col min="15" max="15" width="12" customWidth="1"/>
    <col min="16" max="16" width="10.44140625" customWidth="1"/>
  </cols>
  <sheetData>
    <row r="2" spans="1:17" ht="18">
      <c r="C2" s="75" t="s">
        <v>21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A5" s="5"/>
      <c r="B5" s="90" t="s">
        <v>1</v>
      </c>
      <c r="C5" s="77" t="s">
        <v>16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92" t="s">
        <v>17</v>
      </c>
      <c r="P5" s="88" t="s">
        <v>0</v>
      </c>
      <c r="Q5" s="88" t="s">
        <v>19</v>
      </c>
    </row>
    <row r="6" spans="1:17" ht="17.100000000000001" customHeight="1" thickBot="1">
      <c r="A6" s="5"/>
      <c r="B6" s="91"/>
      <c r="C6" s="24" t="s">
        <v>2</v>
      </c>
      <c r="D6" s="22" t="s">
        <v>3</v>
      </c>
      <c r="E6" s="22" t="s">
        <v>4</v>
      </c>
      <c r="F6" s="22" t="s">
        <v>5</v>
      </c>
      <c r="G6" s="22" t="s">
        <v>6</v>
      </c>
      <c r="H6" s="22" t="s">
        <v>7</v>
      </c>
      <c r="I6" s="22" t="s">
        <v>8</v>
      </c>
      <c r="J6" s="22" t="s">
        <v>9</v>
      </c>
      <c r="K6" s="22" t="s">
        <v>10</v>
      </c>
      <c r="L6" s="22" t="s">
        <v>11</v>
      </c>
      <c r="M6" s="22" t="s">
        <v>12</v>
      </c>
      <c r="N6" s="28" t="s">
        <v>13</v>
      </c>
      <c r="O6" s="93"/>
      <c r="P6" s="89"/>
      <c r="Q6" s="89"/>
    </row>
    <row r="7" spans="1:17" s="13" customFormat="1" ht="16.8" customHeight="1">
      <c r="A7" s="17">
        <v>2016</v>
      </c>
      <c r="B7" s="26">
        <v>21561</v>
      </c>
      <c r="C7" s="25">
        <f>'[5]VIDRIO POR MUNICIPIOS'!C46</f>
        <v>15340</v>
      </c>
      <c r="D7" s="16">
        <f>'[5]VIDRIO POR MUNICIPIOS'!D46</f>
        <v>7980</v>
      </c>
      <c r="E7" s="16">
        <f>'[5]VIDRIO POR MUNICIPIOS'!E46</f>
        <v>27240</v>
      </c>
      <c r="F7" s="16">
        <f>'[5]VIDRIO POR MUNICIPIOS'!F46</f>
        <v>18100</v>
      </c>
      <c r="G7" s="16">
        <f>'[5]VIDRIO POR MUNICIPIOS'!G46</f>
        <v>17960</v>
      </c>
      <c r="H7" s="16">
        <f>'[5]VIDRIO POR MUNICIPIOS'!H46</f>
        <v>12700</v>
      </c>
      <c r="I7" s="16">
        <f>'[5]VIDRIO POR MUNICIPIOS'!I46</f>
        <v>30020</v>
      </c>
      <c r="J7" s="16">
        <f>'[5]VIDRIO POR MUNICIPIOS'!J46</f>
        <v>16420</v>
      </c>
      <c r="K7" s="16">
        <f>'[5]VIDRIO POR MUNICIPIOS'!K46</f>
        <v>21120</v>
      </c>
      <c r="L7" s="16">
        <f>'[5]VIDRIO POR MUNICIPIOS'!L46</f>
        <v>21380</v>
      </c>
      <c r="M7" s="16">
        <f>'[5]VIDRIO POR MUNICIPIOS'!M46</f>
        <v>18880</v>
      </c>
      <c r="N7" s="69">
        <f>'[5]VIDRIO POR MUNICIPIOS'!N46</f>
        <v>26430</v>
      </c>
      <c r="O7" s="67">
        <f>SUM(C7:N7)</f>
        <v>233570</v>
      </c>
      <c r="P7" s="52">
        <f>O7/B7</f>
        <v>10.832985483048096</v>
      </c>
      <c r="Q7" s="53">
        <f>P7/1000</f>
        <v>1.0832985483048096E-2</v>
      </c>
    </row>
    <row r="8" spans="1:17" s="4" customFormat="1" ht="16.8" customHeight="1" thickBot="1">
      <c r="A8" s="18">
        <v>2015</v>
      </c>
      <c r="B8" s="27">
        <v>21553</v>
      </c>
      <c r="C8" s="23">
        <f>'[6]VIDRIO POR MUNICIPIOS'!C46</f>
        <v>21680</v>
      </c>
      <c r="D8" s="70">
        <f>'[6]VIDRIO POR MUNICIPIOS'!D46</f>
        <v>18640</v>
      </c>
      <c r="E8" s="70">
        <f>'[6]VIDRIO POR MUNICIPIOS'!E46</f>
        <v>13120</v>
      </c>
      <c r="F8" s="70">
        <f>'[6]VIDRIO POR MUNICIPIOS'!F46</f>
        <v>16420</v>
      </c>
      <c r="G8" s="70">
        <f>'[6]VIDRIO POR MUNICIPIOS'!G46</f>
        <v>28680</v>
      </c>
      <c r="H8" s="70">
        <f>'[6]VIDRIO POR MUNICIPIOS'!H46</f>
        <v>20840</v>
      </c>
      <c r="I8" s="70">
        <f>'[6]VIDRIO POR MUNICIPIOS'!I46</f>
        <v>24960</v>
      </c>
      <c r="J8" s="70">
        <f>'[6]VIDRIO POR MUNICIPIOS'!J46</f>
        <v>11060</v>
      </c>
      <c r="K8" s="70">
        <f>'[6]VIDRIO POR MUNICIPIOS'!K46</f>
        <v>19380</v>
      </c>
      <c r="L8" s="70">
        <f>'[6]VIDRIO POR MUNICIPIOS'!L46</f>
        <v>23740</v>
      </c>
      <c r="M8" s="70">
        <f>'[6]VIDRIO POR MUNICIPIOS'!M46</f>
        <v>22740</v>
      </c>
      <c r="N8" s="71">
        <f>'[6]VIDRIO POR MUNICIPIOS'!N46</f>
        <v>16900</v>
      </c>
      <c r="O8" s="68">
        <f>SUM(C8:N8)</f>
        <v>238160</v>
      </c>
      <c r="P8" s="54">
        <f>O8/B8</f>
        <v>11.049969841785366</v>
      </c>
      <c r="Q8" s="55">
        <f>P8/1000</f>
        <v>1.1049969841785365E-2</v>
      </c>
    </row>
    <row r="33" spans="2:13">
      <c r="B33" s="76" t="s">
        <v>15</v>
      </c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21"/>
    </row>
  </sheetData>
  <mergeCells count="7">
    <mergeCell ref="Q5:Q6"/>
    <mergeCell ref="B33:L33"/>
    <mergeCell ref="P5:P6"/>
    <mergeCell ref="C2:N2"/>
    <mergeCell ref="C5:N5"/>
    <mergeCell ref="B5:B6"/>
    <mergeCell ref="O5:O6"/>
  </mergeCells>
  <phoneticPr fontId="6" type="noConversion"/>
  <printOptions horizontalCentered="1"/>
  <pageMargins left="0.39370078740157483" right="0.39370078740157483" top="0.78740157480314965" bottom="0.59055118110236227" header="0.39370078740157483" footer="0.31496062992125984"/>
  <pageSetup paperSize="9" orientation="landscape" r:id="rId1"/>
  <headerFooter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2:Q32"/>
  <sheetViews>
    <sheetView tabSelected="1" workbookViewId="0">
      <selection activeCell="N9" sqref="N9"/>
    </sheetView>
  </sheetViews>
  <sheetFormatPr baseColWidth="10" defaultRowHeight="14.4"/>
  <cols>
    <col min="1" max="1" width="7.88671875" customWidth="1"/>
    <col min="2" max="2" width="8.21875" bestFit="1" customWidth="1"/>
    <col min="3" max="3" width="7.44140625" customWidth="1"/>
    <col min="4" max="4" width="6.77734375" customWidth="1"/>
    <col min="5" max="5" width="6.6640625" customWidth="1"/>
    <col min="6" max="6" width="7.77734375" customWidth="1"/>
    <col min="7" max="7" width="7.44140625" customWidth="1"/>
    <col min="8" max="8" width="6.88671875" customWidth="1"/>
    <col min="9" max="9" width="7.109375" customWidth="1"/>
    <col min="10" max="10" width="7.6640625" customWidth="1"/>
    <col min="11" max="11" width="8.109375" customWidth="1"/>
    <col min="12" max="12" width="7" customWidth="1"/>
    <col min="13" max="14" width="8.109375" customWidth="1"/>
    <col min="15" max="17" width="10.77734375" customWidth="1"/>
  </cols>
  <sheetData>
    <row r="2" spans="1:17" ht="18">
      <c r="C2" s="75" t="s">
        <v>22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4" spans="1:17" ht="15" thickBot="1"/>
    <row r="5" spans="1:17" ht="16.5" customHeight="1">
      <c r="B5" s="100" t="s">
        <v>1</v>
      </c>
      <c r="C5" s="102" t="s">
        <v>16</v>
      </c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96" t="s">
        <v>17</v>
      </c>
      <c r="P5" s="98" t="s">
        <v>0</v>
      </c>
      <c r="Q5" s="94" t="s">
        <v>19</v>
      </c>
    </row>
    <row r="6" spans="1:17" ht="17.100000000000001" customHeight="1" thickBot="1">
      <c r="B6" s="101"/>
      <c r="C6" s="37" t="s">
        <v>2</v>
      </c>
      <c r="D6" s="38" t="s">
        <v>3</v>
      </c>
      <c r="E6" s="39" t="s">
        <v>4</v>
      </c>
      <c r="F6" s="39" t="s">
        <v>5</v>
      </c>
      <c r="G6" s="39" t="s">
        <v>6</v>
      </c>
      <c r="H6" s="39" t="s">
        <v>7</v>
      </c>
      <c r="I6" s="39" t="s">
        <v>8</v>
      </c>
      <c r="J6" s="39" t="s">
        <v>9</v>
      </c>
      <c r="K6" s="39" t="s">
        <v>10</v>
      </c>
      <c r="L6" s="39" t="s">
        <v>11</v>
      </c>
      <c r="M6" s="39" t="s">
        <v>12</v>
      </c>
      <c r="N6" s="38" t="s">
        <v>13</v>
      </c>
      <c r="O6" s="97"/>
      <c r="P6" s="99"/>
      <c r="Q6" s="95"/>
    </row>
    <row r="7" spans="1:17" ht="16.8" customHeight="1">
      <c r="A7" s="35">
        <v>2016</v>
      </c>
      <c r="B7" s="72">
        <v>21561</v>
      </c>
      <c r="C7" s="56">
        <v>20590</v>
      </c>
      <c r="D7" s="57">
        <v>20773</v>
      </c>
      <c r="E7" s="58">
        <v>21005</v>
      </c>
      <c r="F7" s="58">
        <v>22365</v>
      </c>
      <c r="G7" s="58">
        <v>24195</v>
      </c>
      <c r="H7" s="58">
        <v>22138</v>
      </c>
      <c r="I7" s="58">
        <v>23315</v>
      </c>
      <c r="J7" s="58">
        <v>26124</v>
      </c>
      <c r="K7" s="58">
        <v>24551</v>
      </c>
      <c r="L7" s="58">
        <v>22157</v>
      </c>
      <c r="M7" s="58">
        <v>20258</v>
      </c>
      <c r="N7" s="57">
        <v>20078</v>
      </c>
      <c r="O7" s="65">
        <f>SUM(C7:N7)</f>
        <v>267549</v>
      </c>
      <c r="P7" s="66">
        <f>O7/B7</f>
        <v>12.408932795324892</v>
      </c>
      <c r="Q7" s="59">
        <f>P7/1000</f>
        <v>1.2408932795324892E-2</v>
      </c>
    </row>
    <row r="8" spans="1:17" s="4" customFormat="1" ht="16.8" customHeight="1" thickBot="1">
      <c r="A8" s="36">
        <v>2015</v>
      </c>
      <c r="B8" s="34">
        <v>21553</v>
      </c>
      <c r="C8" s="60">
        <v>15940</v>
      </c>
      <c r="D8" s="61">
        <v>14031</v>
      </c>
      <c r="E8" s="62">
        <v>19871</v>
      </c>
      <c r="F8" s="62">
        <v>16344</v>
      </c>
      <c r="G8" s="62">
        <v>18371</v>
      </c>
      <c r="H8" s="62">
        <v>23278</v>
      </c>
      <c r="I8" s="62">
        <v>26590</v>
      </c>
      <c r="J8" s="62">
        <v>24244</v>
      </c>
      <c r="K8" s="62">
        <v>21865</v>
      </c>
      <c r="L8" s="62">
        <v>23290</v>
      </c>
      <c r="M8" s="62">
        <v>22019</v>
      </c>
      <c r="N8" s="63">
        <v>20587</v>
      </c>
      <c r="O8" s="40">
        <f>SUM(C8:N8)</f>
        <v>246430</v>
      </c>
      <c r="P8" s="64">
        <f>O8/B8</f>
        <v>11.433675126432515</v>
      </c>
      <c r="Q8" s="41">
        <f>P8/1000</f>
        <v>1.1433675126432515E-2</v>
      </c>
    </row>
    <row r="11" spans="1:17">
      <c r="H11" s="11"/>
    </row>
    <row r="32" spans="2:10">
      <c r="B32" s="76" t="s">
        <v>15</v>
      </c>
      <c r="C32" s="76"/>
      <c r="D32" s="76"/>
      <c r="E32" s="76"/>
      <c r="F32" s="76"/>
      <c r="G32" s="76"/>
      <c r="H32" s="76"/>
      <c r="I32" s="76"/>
      <c r="J32" s="76"/>
    </row>
  </sheetData>
  <mergeCells count="7">
    <mergeCell ref="Q5:Q6"/>
    <mergeCell ref="B32:J32"/>
    <mergeCell ref="O5:O6"/>
    <mergeCell ref="P5:P6"/>
    <mergeCell ref="C2:N2"/>
    <mergeCell ref="B5:B6"/>
    <mergeCell ref="C5:N5"/>
  </mergeCells>
  <phoneticPr fontId="6" type="noConversion"/>
  <printOptions horizontalCentered="1"/>
  <pageMargins left="0.39370078740157483" right="0.39370078740157483" top="0.78740157480314965" bottom="0.59055118110236227" header="0" footer="0"/>
  <pageSetup paperSize="9" orientation="landscape" r:id="rId1"/>
  <headerFooter alignWithMargins="0">
    <oddHeader>&amp;L&amp;G</oddHeader>
  </headerFooter>
  <ignoredErrors>
    <ignoredError sqref="O8" formulaRange="1"/>
  </ignoredError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baseType="variant" size="2">
      <vt:variant>
        <vt:lpstr>Hojas de cálculo</vt:lpstr>
      </vt:variant>
      <vt:variant>
        <vt:i4>4</vt:i4>
      </vt:variant>
    </vt:vector>
  </HeadingPairs>
  <TitlesOfParts>
    <vt:vector baseType="lpstr" size="4">
      <vt:lpstr>RSU</vt:lpstr>
      <vt:lpstr>CARTON</vt:lpstr>
      <vt:lpstr>VIDRIO</vt:lpstr>
      <vt:lpstr>ENVASES</vt:lpstr>
    </vt:vector>
  </TitlesOfParts>
  <Company/>
  <LinksUpToDate>false</LinksUpToDate>
  <SharedDoc>false</SharedDoc>
  <HyperlinksChanged>false</HyperlinksChanged>
  <AppVersion>12.0000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