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2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D8" i="1"/>
  <c r="E8"/>
  <c r="F8"/>
  <c r="G8"/>
  <c r="H8"/>
  <c r="I8"/>
  <c r="J8"/>
  <c r="K8"/>
  <c r="L8"/>
  <c r="M8"/>
  <c r="N8"/>
  <c r="C8"/>
  <c r="D7"/>
  <c r="E7"/>
  <c r="F7"/>
  <c r="G7"/>
  <c r="H7"/>
  <c r="I7"/>
  <c r="J7"/>
  <c r="K7"/>
  <c r="L7"/>
  <c r="M7"/>
  <c r="N7"/>
  <c r="C7"/>
  <c r="O7" i="4"/>
  <c r="P7" s="1"/>
  <c r="Q7" s="1"/>
  <c r="O8"/>
  <c r="P8" s="1"/>
  <c r="Q8" s="1"/>
  <c r="O8" i="1" l="1"/>
  <c r="P8" s="1"/>
  <c r="Q8" s="1"/>
  <c r="O7" i="2"/>
  <c r="P7" s="1"/>
  <c r="Q7" s="1"/>
  <c r="O7" i="1"/>
  <c r="P7" s="1"/>
  <c r="Q7" s="1"/>
  <c r="O8" i="3" l="1"/>
  <c r="P8" s="1"/>
  <c r="Q8" s="1"/>
  <c r="O7" l="1"/>
  <c r="P7" s="1"/>
  <c r="Q7" s="1"/>
  <c r="O8" i="2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<sst xmlns="http://schemas.openxmlformats.org/spreadsheetml/2006/main" count="76" uniqueCount="23">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</sst>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theme/theme1.xml" Type="http://schemas.openxmlformats.org/officeDocument/2006/relationships/theme"/>
<Relationship Id="rId12" Target="styles.xml" Type="http://schemas.openxmlformats.org/officeDocument/2006/relationships/styles"/>
<Relationship Id="rId13" Target="sharedStrings.xml" Type="http://schemas.openxmlformats.org/officeDocument/2006/relationships/sharedStrings"/>
<Relationship Id="rId14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634480</c:v>
                </c:pt>
                <c:pt idx="1">
                  <c:v>662940</c:v>
                </c:pt>
                <c:pt idx="2">
                  <c:v>743820</c:v>
                </c:pt>
                <c:pt idx="3">
                  <c:v>797220</c:v>
                </c:pt>
                <c:pt idx="4">
                  <c:v>726380</c:v>
                </c:pt>
                <c:pt idx="5">
                  <c:v>731580</c:v>
                </c:pt>
                <c:pt idx="6">
                  <c:v>798640</c:v>
                </c:pt>
                <c:pt idx="7">
                  <c:v>822260</c:v>
                </c:pt>
                <c:pt idx="8">
                  <c:v>742780</c:v>
                </c:pt>
                <c:pt idx="9">
                  <c:v>720160</c:v>
                </c:pt>
                <c:pt idx="10">
                  <c:v>643940</c:v>
                </c:pt>
                <c:pt idx="11">
                  <c:v>701700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693360</c:v>
                </c:pt>
                <c:pt idx="1">
                  <c:v>649160</c:v>
                </c:pt>
                <c:pt idx="2">
                  <c:v>736040</c:v>
                </c:pt>
                <c:pt idx="3">
                  <c:v>753880</c:v>
                </c:pt>
                <c:pt idx="4">
                  <c:v>805300</c:v>
                </c:pt>
                <c:pt idx="5">
                  <c:v>771780</c:v>
                </c:pt>
                <c:pt idx="6">
                  <c:v>754840</c:v>
                </c:pt>
                <c:pt idx="7">
                  <c:v>680010</c:v>
                </c:pt>
                <c:pt idx="8">
                  <c:v>781980</c:v>
                </c:pt>
                <c:pt idx="9">
                  <c:v>731540</c:v>
                </c:pt>
                <c:pt idx="10">
                  <c:v>685820</c:v>
                </c:pt>
                <c:pt idx="11">
                  <c:v>747530</c:v>
                </c:pt>
              </c:numCache>
            </c:numRef>
          </c:val>
        </c:ser>
        <c:marker val="1"/>
        <c:axId val="82456576"/>
        <c:axId val="90386432"/>
      </c:lineChart>
      <c:catAx>
        <c:axId val="8245657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0386432"/>
        <c:crossesAt val="0"/>
        <c:auto val="1"/>
        <c:lblAlgn val="ctr"/>
        <c:lblOffset val="100"/>
      </c:catAx>
      <c:valAx>
        <c:axId val="903864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2456576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483"/>
          <c:w val="0.52418879056047263"/>
          <c:h val="7.5527441092335404E-2"/>
        </c:manualLayout>
      </c:layout>
    </c:legend>
    <c:plotVisOnly val="1"/>
  </c:chart>
  <c:printSettings>
    <c:headerFooter/>
    <c:pageMargins b="0.75000000000000466" l="0.70000000000000062" r="0.70000000000000062" t="0.750000000000004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153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14136.697904619363</c:v>
                </c:pt>
                <c:pt idx="1">
                  <c:v>7411.7490267539124</c:v>
                </c:pt>
                <c:pt idx="2">
                  <c:v>10975.989563488776</c:v>
                </c:pt>
                <c:pt idx="3">
                  <c:v>11942.405367348629</c:v>
                </c:pt>
                <c:pt idx="4">
                  <c:v>11166.673403462271</c:v>
                </c:pt>
                <c:pt idx="5">
                  <c:v>10865.948314420608</c:v>
                </c:pt>
                <c:pt idx="6">
                  <c:v>17594.484386647891</c:v>
                </c:pt>
                <c:pt idx="7">
                  <c:v>15401.315741183622</c:v>
                </c:pt>
                <c:pt idx="8">
                  <c:v>21117.035403405011</c:v>
                </c:pt>
                <c:pt idx="9">
                  <c:v>17413.626849600234</c:v>
                </c:pt>
                <c:pt idx="10">
                  <c:v>12473.254203594799</c:v>
                </c:pt>
                <c:pt idx="11">
                  <c:v>14158.29311789552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14057.812750672121</c:v>
                </c:pt>
                <c:pt idx="1">
                  <c:v>12813.678938306793</c:v>
                </c:pt>
                <c:pt idx="2">
                  <c:v>12497.667701888937</c:v>
                </c:pt>
                <c:pt idx="3">
                  <c:v>13815.818800405301</c:v>
                </c:pt>
                <c:pt idx="4">
                  <c:v>12840.150093499517</c:v>
                </c:pt>
                <c:pt idx="5">
                  <c:v>12988.568674778198</c:v>
                </c:pt>
                <c:pt idx="6">
                  <c:v>19199.568172269774</c:v>
                </c:pt>
                <c:pt idx="7">
                  <c:v>13051.876992528276</c:v>
                </c:pt>
                <c:pt idx="8">
                  <c:v>21310.952541786457</c:v>
                </c:pt>
                <c:pt idx="9">
                  <c:v>18699.516603372573</c:v>
                </c:pt>
                <c:pt idx="10">
                  <c:v>13063.603891557035</c:v>
                </c:pt>
                <c:pt idx="11">
                  <c:v>16600.441054114392</c:v>
                </c:pt>
              </c:numCache>
            </c:numRef>
          </c:val>
        </c:ser>
        <c:marker val="1"/>
        <c:axId val="91544576"/>
        <c:axId val="92738688"/>
      </c:lineChart>
      <c:catAx>
        <c:axId val="9154457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738688"/>
        <c:crossesAt val="0"/>
        <c:auto val="1"/>
        <c:lblAlgn val="ctr"/>
        <c:lblOffset val="100"/>
      </c:catAx>
      <c:valAx>
        <c:axId val="9273868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154457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583"/>
          <c:w val="0.52571251548946718"/>
          <c:h val="0.11075973149777101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119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21680</c:v>
                </c:pt>
                <c:pt idx="1">
                  <c:v>18640</c:v>
                </c:pt>
                <c:pt idx="2">
                  <c:v>13120</c:v>
                </c:pt>
                <c:pt idx="3">
                  <c:v>16420</c:v>
                </c:pt>
                <c:pt idx="4">
                  <c:v>28680</c:v>
                </c:pt>
                <c:pt idx="5">
                  <c:v>20840</c:v>
                </c:pt>
                <c:pt idx="6">
                  <c:v>24960</c:v>
                </c:pt>
                <c:pt idx="7">
                  <c:v>11060</c:v>
                </c:pt>
                <c:pt idx="8">
                  <c:v>19380</c:v>
                </c:pt>
                <c:pt idx="9">
                  <c:v>23740</c:v>
                </c:pt>
                <c:pt idx="10">
                  <c:v>22740</c:v>
                </c:pt>
                <c:pt idx="11">
                  <c:v>16900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15340</c:v>
                </c:pt>
                <c:pt idx="1">
                  <c:v>7980</c:v>
                </c:pt>
                <c:pt idx="2">
                  <c:v>27240</c:v>
                </c:pt>
                <c:pt idx="3">
                  <c:v>18100</c:v>
                </c:pt>
                <c:pt idx="4">
                  <c:v>17960</c:v>
                </c:pt>
                <c:pt idx="5">
                  <c:v>12700</c:v>
                </c:pt>
                <c:pt idx="6">
                  <c:v>30020</c:v>
                </c:pt>
                <c:pt idx="7">
                  <c:v>16420</c:v>
                </c:pt>
                <c:pt idx="8">
                  <c:v>21120</c:v>
                </c:pt>
                <c:pt idx="9">
                  <c:v>21380</c:v>
                </c:pt>
                <c:pt idx="10">
                  <c:v>18880</c:v>
                </c:pt>
                <c:pt idx="11">
                  <c:v>26430</c:v>
                </c:pt>
              </c:numCache>
            </c:numRef>
          </c:val>
        </c:ser>
        <c:marker val="1"/>
        <c:axId val="99059200"/>
        <c:axId val="99060736"/>
      </c:lineChart>
      <c:catAx>
        <c:axId val="990592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9060736"/>
        <c:crossesAt val="0"/>
        <c:auto val="1"/>
        <c:lblAlgn val="ctr"/>
        <c:lblOffset val="100"/>
      </c:catAx>
      <c:valAx>
        <c:axId val="990607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905920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17"/>
        </c:manualLayout>
      </c:layout>
    </c:legend>
    <c:plotVisOnly val="1"/>
  </c:chart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15940</c:v>
                </c:pt>
                <c:pt idx="1">
                  <c:v>14031</c:v>
                </c:pt>
                <c:pt idx="2">
                  <c:v>19871</c:v>
                </c:pt>
                <c:pt idx="3">
                  <c:v>16344</c:v>
                </c:pt>
                <c:pt idx="4">
                  <c:v>18371</c:v>
                </c:pt>
                <c:pt idx="5">
                  <c:v>23278</c:v>
                </c:pt>
                <c:pt idx="6">
                  <c:v>26590</c:v>
                </c:pt>
                <c:pt idx="7">
                  <c:v>24244</c:v>
                </c:pt>
                <c:pt idx="8">
                  <c:v>21865</c:v>
                </c:pt>
                <c:pt idx="9">
                  <c:v>23290</c:v>
                </c:pt>
                <c:pt idx="10">
                  <c:v>22019</c:v>
                </c:pt>
                <c:pt idx="11">
                  <c:v>20587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20590</c:v>
                </c:pt>
                <c:pt idx="1">
                  <c:v>20773</c:v>
                </c:pt>
                <c:pt idx="2">
                  <c:v>21005</c:v>
                </c:pt>
                <c:pt idx="3">
                  <c:v>22365</c:v>
                </c:pt>
                <c:pt idx="4">
                  <c:v>24195</c:v>
                </c:pt>
                <c:pt idx="5">
                  <c:v>22138</c:v>
                </c:pt>
                <c:pt idx="6">
                  <c:v>23315</c:v>
                </c:pt>
                <c:pt idx="7">
                  <c:v>26124</c:v>
                </c:pt>
                <c:pt idx="8">
                  <c:v>24551</c:v>
                </c:pt>
                <c:pt idx="9">
                  <c:v>22157</c:v>
                </c:pt>
                <c:pt idx="10">
                  <c:v>20258</c:v>
                </c:pt>
                <c:pt idx="11">
                  <c:v>20078</c:v>
                </c:pt>
              </c:numCache>
            </c:numRef>
          </c:val>
        </c:ser>
        <c:marker val="1"/>
        <c:axId val="100045568"/>
        <c:axId val="100299520"/>
      </c:lineChart>
      <c:catAx>
        <c:axId val="10004556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299520"/>
        <c:crosses val="autoZero"/>
        <c:auto val="1"/>
        <c:lblAlgn val="ctr"/>
        <c:lblOffset val="100"/>
      </c:catAx>
      <c:valAx>
        <c:axId val="1002995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00045568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516"/>
          <c:y val="0.85056911988823958"/>
          <c:w val="0.36796145739235475"/>
          <c:h val="0.12152495554991194"/>
        </c:manualLayout>
      </c:layout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5">
          <cell r="F25">
            <v>693360</v>
          </cell>
          <cell r="G25">
            <v>649160</v>
          </cell>
          <cell r="H25">
            <v>736040</v>
          </cell>
          <cell r="I25">
            <v>753880</v>
          </cell>
          <cell r="J25">
            <v>805300</v>
          </cell>
          <cell r="K25">
            <v>771780</v>
          </cell>
          <cell r="L25">
            <v>754840</v>
          </cell>
          <cell r="M25">
            <v>680010</v>
          </cell>
          <cell r="N25">
            <v>781980</v>
          </cell>
          <cell r="O25">
            <v>731540</v>
          </cell>
          <cell r="P25">
            <v>685820</v>
          </cell>
          <cell r="Q25">
            <v>747530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/>
      <sheetData sheetId="3"/>
      <sheetData sheetId="4">
        <row r="25">
          <cell r="F25">
            <v>634480</v>
          </cell>
          <cell r="G25">
            <v>662940</v>
          </cell>
          <cell r="H25">
            <v>743820</v>
          </cell>
          <cell r="I25">
            <v>797220</v>
          </cell>
          <cell r="J25">
            <v>726380</v>
          </cell>
          <cell r="K25">
            <v>731580</v>
          </cell>
          <cell r="L25">
            <v>798640</v>
          </cell>
          <cell r="M25">
            <v>822260</v>
          </cell>
          <cell r="N25">
            <v>742780</v>
          </cell>
          <cell r="O25">
            <v>720160</v>
          </cell>
          <cell r="P25">
            <v>643940</v>
          </cell>
          <cell r="Q25">
            <v>701700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C47">
            <v>14057.812750672121</v>
          </cell>
          <cell r="D47">
            <v>12813.678938306793</v>
          </cell>
          <cell r="E47">
            <v>12497.667701888937</v>
          </cell>
          <cell r="F47">
            <v>13815.818800405301</v>
          </cell>
          <cell r="G47">
            <v>12840.150093499517</v>
          </cell>
          <cell r="H47">
            <v>12988.568674778198</v>
          </cell>
          <cell r="I47">
            <v>19199.568172269774</v>
          </cell>
          <cell r="J47">
            <v>13051.876992528276</v>
          </cell>
          <cell r="K47">
            <v>21310.952541786457</v>
          </cell>
          <cell r="L47">
            <v>18699.516603372573</v>
          </cell>
          <cell r="M47">
            <v>13063.603891557035</v>
          </cell>
          <cell r="N47">
            <v>16600.441054114392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7">
          <cell r="C47">
            <v>14136.697904619363</v>
          </cell>
          <cell r="D47">
            <v>7411.7490267539124</v>
          </cell>
          <cell r="E47">
            <v>10975.989563488776</v>
          </cell>
          <cell r="F47">
            <v>11942.405367348629</v>
          </cell>
          <cell r="G47">
            <v>11166.673403462271</v>
          </cell>
          <cell r="H47">
            <v>10865.948314420608</v>
          </cell>
          <cell r="I47">
            <v>17594.484386647891</v>
          </cell>
          <cell r="J47">
            <v>15401.315741183622</v>
          </cell>
          <cell r="K47">
            <v>21117.035403405011</v>
          </cell>
          <cell r="L47">
            <v>17413.626849600234</v>
          </cell>
          <cell r="M47">
            <v>12473.254203594799</v>
          </cell>
          <cell r="N47">
            <v>14158.29311789552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6">
          <cell r="C46">
            <v>15340</v>
          </cell>
          <cell r="D46">
            <v>7980</v>
          </cell>
          <cell r="E46">
            <v>27240</v>
          </cell>
          <cell r="F46">
            <v>18100</v>
          </cell>
          <cell r="G46">
            <v>17960</v>
          </cell>
          <cell r="H46">
            <v>12700</v>
          </cell>
          <cell r="I46">
            <v>30020</v>
          </cell>
          <cell r="J46">
            <v>16420</v>
          </cell>
          <cell r="K46">
            <v>21120</v>
          </cell>
          <cell r="L46">
            <v>21380</v>
          </cell>
          <cell r="M46">
            <v>18880</v>
          </cell>
          <cell r="N46">
            <v>26430</v>
          </cell>
        </row>
      </sheetData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6">
          <cell r="C46">
            <v>21680</v>
          </cell>
          <cell r="D46">
            <v>18640</v>
          </cell>
          <cell r="E46">
            <v>13120</v>
          </cell>
          <cell r="F46">
            <v>16420</v>
          </cell>
          <cell r="G46">
            <v>28680</v>
          </cell>
          <cell r="H46">
            <v>20840</v>
          </cell>
          <cell r="I46">
            <v>24960</v>
          </cell>
          <cell r="J46">
            <v>11060</v>
          </cell>
          <cell r="K46">
            <v>19380</v>
          </cell>
          <cell r="L46">
            <v>23740</v>
          </cell>
          <cell r="M46">
            <v>22740</v>
          </cell>
          <cell r="N46">
            <v>16900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R15" sqref="R15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5" t="s">
        <v>18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8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0" t="s">
        <v>17</v>
      </c>
      <c r="P5" s="73" t="s">
        <v>0</v>
      </c>
      <c r="Q5" s="73" t="s">
        <v>19</v>
      </c>
    </row>
    <row r="6" spans="1:17" s="5" customFormat="1" ht="17.100000000000001" customHeight="1" thickBot="1">
      <c r="A6" s="1"/>
      <c r="B6" s="79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1"/>
      <c r="P6" s="74"/>
      <c r="Q6" s="74"/>
    </row>
    <row r="7" spans="1:17" s="5" customFormat="1" ht="16.8" customHeight="1">
      <c r="A7" s="17">
        <v>2016</v>
      </c>
      <c r="B7" s="26">
        <v>21561</v>
      </c>
      <c r="C7" s="15">
        <f>[1]GUADALHORCE!F25</f>
        <v>693360</v>
      </c>
      <c r="D7" s="16">
        <f>[1]GUADALHORCE!G25</f>
        <v>649160</v>
      </c>
      <c r="E7" s="16">
        <f>[1]GUADALHORCE!H25</f>
        <v>736040</v>
      </c>
      <c r="F7" s="16">
        <f>[1]GUADALHORCE!I25</f>
        <v>753880</v>
      </c>
      <c r="G7" s="16">
        <f>[1]GUADALHORCE!J25</f>
        <v>805300</v>
      </c>
      <c r="H7" s="16">
        <f>[1]GUADALHORCE!K25</f>
        <v>771780</v>
      </c>
      <c r="I7" s="16">
        <f>[1]GUADALHORCE!L25</f>
        <v>754840</v>
      </c>
      <c r="J7" s="16">
        <f>[1]GUADALHORCE!M25</f>
        <v>680010</v>
      </c>
      <c r="K7" s="16">
        <f>[1]GUADALHORCE!N25</f>
        <v>781980</v>
      </c>
      <c r="L7" s="16">
        <f>[1]GUADALHORCE!O25</f>
        <v>731540</v>
      </c>
      <c r="M7" s="16">
        <f>[1]GUADALHORCE!P25</f>
        <v>685820</v>
      </c>
      <c r="N7" s="15">
        <f>[1]GUADALHORCE!Q25</f>
        <v>747530</v>
      </c>
      <c r="O7" s="45">
        <f>SUM(C7:N7)</f>
        <v>8791240</v>
      </c>
      <c r="P7" s="46">
        <f>O7/B7</f>
        <v>407.73804554519734</v>
      </c>
      <c r="Q7" s="47">
        <f>P7/1000</f>
        <v>0.40773804554519733</v>
      </c>
    </row>
    <row r="8" spans="1:17" s="6" customFormat="1" ht="16.8" customHeight="1" thickBot="1">
      <c r="A8" s="18">
        <v>2015</v>
      </c>
      <c r="B8" s="27">
        <v>21553</v>
      </c>
      <c r="C8" s="30">
        <f>[2]GUADALHORCE!F25</f>
        <v>634480</v>
      </c>
      <c r="D8" s="19">
        <f>[2]GUADALHORCE!G25</f>
        <v>662940</v>
      </c>
      <c r="E8" s="19">
        <f>[2]GUADALHORCE!H25</f>
        <v>743820</v>
      </c>
      <c r="F8" s="19">
        <f>[2]GUADALHORCE!I25</f>
        <v>797220</v>
      </c>
      <c r="G8" s="19">
        <f>[2]GUADALHORCE!J25</f>
        <v>726380</v>
      </c>
      <c r="H8" s="19">
        <f>[2]GUADALHORCE!K25</f>
        <v>731580</v>
      </c>
      <c r="I8" s="19">
        <f>[2]GUADALHORCE!L25</f>
        <v>798640</v>
      </c>
      <c r="J8" s="19">
        <f>[2]GUADALHORCE!M25</f>
        <v>822260</v>
      </c>
      <c r="K8" s="19">
        <f>[2]GUADALHORCE!N25</f>
        <v>742780</v>
      </c>
      <c r="L8" s="19">
        <f>[2]GUADALHORCE!O25</f>
        <v>720160</v>
      </c>
      <c r="M8" s="19">
        <f>[2]GUADALHORCE!P25</f>
        <v>643940</v>
      </c>
      <c r="N8" s="30">
        <f>[2]GUADALHORCE!Q25</f>
        <v>701700</v>
      </c>
      <c r="O8" s="42">
        <f>SUM(C8:N8)</f>
        <v>8725900</v>
      </c>
      <c r="P8" s="43">
        <f>O8/B8</f>
        <v>404.8577924186888</v>
      </c>
      <c r="Q8" s="44">
        <f>P8/1000</f>
        <v>0.4048577924186888</v>
      </c>
    </row>
    <row r="22" spans="2:13" ht="15.75" customHeight="1"/>
    <row r="32" spans="2:13">
      <c r="B32" s="76" t="s">
        <v>14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workbookViewId="0">
      <selection activeCell="D7" sqref="D7:M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5" t="s">
        <v>20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</row>
    <row r="3" spans="1:17" ht="17.25" customHeight="1"/>
    <row r="4" spans="1:17" ht="17.25" customHeight="1" thickBot="1"/>
    <row r="5" spans="1:17" ht="16.5" customHeight="1">
      <c r="A5" s="5"/>
      <c r="B5" s="84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86" t="s">
        <v>17</v>
      </c>
      <c r="P5" s="82" t="s">
        <v>0</v>
      </c>
      <c r="Q5" s="82" t="s">
        <v>19</v>
      </c>
    </row>
    <row r="6" spans="1:17" ht="17.100000000000001" customHeight="1" thickBot="1">
      <c r="A6" s="5"/>
      <c r="B6" s="85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87"/>
      <c r="P6" s="83"/>
      <c r="Q6" s="83"/>
    </row>
    <row r="7" spans="1:17" s="13" customFormat="1" ht="16.8" customHeight="1">
      <c r="A7" s="17">
        <v>2016</v>
      </c>
      <c r="B7" s="26">
        <v>21561</v>
      </c>
      <c r="C7" s="15">
        <f>'[3]Por Municipio - 2016'!C47</f>
        <v>14057.812750672121</v>
      </c>
      <c r="D7" s="16">
        <f>'[3]Por Municipio - 2016'!D47</f>
        <v>12813.678938306793</v>
      </c>
      <c r="E7" s="16">
        <f>'[3]Por Municipio - 2016'!E47</f>
        <v>12497.667701888937</v>
      </c>
      <c r="F7" s="16">
        <f>'[3]Por Municipio - 2016'!F47</f>
        <v>13815.818800405301</v>
      </c>
      <c r="G7" s="16">
        <f>'[3]Por Municipio - 2016'!G47</f>
        <v>12840.150093499517</v>
      </c>
      <c r="H7" s="16">
        <f>'[3]Por Municipio - 2016'!H47</f>
        <v>12988.568674778198</v>
      </c>
      <c r="I7" s="16">
        <f>'[3]Por Municipio - 2016'!I47</f>
        <v>19199.568172269774</v>
      </c>
      <c r="J7" s="16">
        <f>'[3]Por Municipio - 2016'!J47</f>
        <v>13051.876992528276</v>
      </c>
      <c r="K7" s="16">
        <f>'[3]Por Municipio - 2016'!K47</f>
        <v>21310.952541786457</v>
      </c>
      <c r="L7" s="16">
        <f>'[3]Por Municipio - 2016'!L47</f>
        <v>18699.516603372573</v>
      </c>
      <c r="M7" s="16">
        <f>'[3]Por Municipio - 2016'!M47</f>
        <v>13063.603891557035</v>
      </c>
      <c r="N7" s="15">
        <f>'[3]Por Municipio - 2016'!N47</f>
        <v>16600.441054114392</v>
      </c>
      <c r="O7" s="45">
        <f>SUM(C7:N7)</f>
        <v>180939.65621517939</v>
      </c>
      <c r="P7" s="48">
        <f>O7/B7</f>
        <v>8.3919881366902924</v>
      </c>
      <c r="Q7" s="49">
        <f>P7/1000</f>
        <v>8.3919881366902923E-3</v>
      </c>
    </row>
    <row r="8" spans="1:17" s="7" customFormat="1" ht="16.8" customHeight="1" thickBot="1">
      <c r="A8" s="18">
        <v>2015</v>
      </c>
      <c r="B8" s="27">
        <v>21553</v>
      </c>
      <c r="C8" s="30">
        <f>'[4]Por Municipio - 2015'!C47</f>
        <v>14136.697904619363</v>
      </c>
      <c r="D8" s="19">
        <f>'[4]Por Municipio - 2015'!D47</f>
        <v>7411.7490267539124</v>
      </c>
      <c r="E8" s="19">
        <f>'[4]Por Municipio - 2015'!E47</f>
        <v>10975.989563488776</v>
      </c>
      <c r="F8" s="19">
        <f>'[4]Por Municipio - 2015'!F47</f>
        <v>11942.405367348629</v>
      </c>
      <c r="G8" s="19">
        <f>'[4]Por Municipio - 2015'!G47</f>
        <v>11166.673403462271</v>
      </c>
      <c r="H8" s="19">
        <f>'[4]Por Municipio - 2015'!H47</f>
        <v>10865.948314420608</v>
      </c>
      <c r="I8" s="19">
        <f>'[4]Por Municipio - 2015'!I47</f>
        <v>17594.484386647891</v>
      </c>
      <c r="J8" s="19">
        <f>'[4]Por Municipio - 2015'!J47</f>
        <v>15401.315741183622</v>
      </c>
      <c r="K8" s="19">
        <f>'[4]Por Municipio - 2015'!K47</f>
        <v>21117.035403405011</v>
      </c>
      <c r="L8" s="19">
        <f>'[4]Por Municipio - 2015'!L47</f>
        <v>17413.626849600234</v>
      </c>
      <c r="M8" s="19">
        <f>'[4]Por Municipio - 2015'!M47</f>
        <v>12473.254203594799</v>
      </c>
      <c r="N8" s="30">
        <f>'[4]Por Municipio - 2015'!N47</f>
        <v>14158.29311789552</v>
      </c>
      <c r="O8" s="42">
        <f>SUM(C8:N8)</f>
        <v>164657.47328242063</v>
      </c>
      <c r="P8" s="50">
        <f>O8/B8</f>
        <v>7.6396544927583463</v>
      </c>
      <c r="Q8" s="51">
        <f>P8/1000</f>
        <v>7.6396544927583463E-3</v>
      </c>
    </row>
    <row r="31" spans="2:14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D7" sqref="D7:N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A5" s="5"/>
      <c r="B5" s="90" t="s">
        <v>1</v>
      </c>
      <c r="C5" s="77" t="s">
        <v>16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92" t="s">
        <v>17</v>
      </c>
      <c r="P5" s="88" t="s">
        <v>0</v>
      </c>
      <c r="Q5" s="88" t="s">
        <v>19</v>
      </c>
    </row>
    <row r="6" spans="1:17" ht="17.100000000000001" customHeight="1" thickBot="1">
      <c r="A6" s="5"/>
      <c r="B6" s="91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3"/>
      <c r="P6" s="89"/>
      <c r="Q6" s="89"/>
    </row>
    <row r="7" spans="1:17" s="13" customFormat="1" ht="16.8" customHeight="1">
      <c r="A7" s="17">
        <v>2016</v>
      </c>
      <c r="B7" s="26">
        <v>21561</v>
      </c>
      <c r="C7" s="25">
        <f>'[5]VIDRIO POR MUNICIPIOS'!C46</f>
        <v>15340</v>
      </c>
      <c r="D7" s="16">
        <f>'[5]VIDRIO POR MUNICIPIOS'!D46</f>
        <v>7980</v>
      </c>
      <c r="E7" s="16">
        <f>'[5]VIDRIO POR MUNICIPIOS'!E46</f>
        <v>27240</v>
      </c>
      <c r="F7" s="16">
        <f>'[5]VIDRIO POR MUNICIPIOS'!F46</f>
        <v>18100</v>
      </c>
      <c r="G7" s="16">
        <f>'[5]VIDRIO POR MUNICIPIOS'!G46</f>
        <v>17960</v>
      </c>
      <c r="H7" s="16">
        <f>'[5]VIDRIO POR MUNICIPIOS'!H46</f>
        <v>12700</v>
      </c>
      <c r="I7" s="16">
        <f>'[5]VIDRIO POR MUNICIPIOS'!I46</f>
        <v>30020</v>
      </c>
      <c r="J7" s="16">
        <f>'[5]VIDRIO POR MUNICIPIOS'!J46</f>
        <v>16420</v>
      </c>
      <c r="K7" s="16">
        <f>'[5]VIDRIO POR MUNICIPIOS'!K46</f>
        <v>21120</v>
      </c>
      <c r="L7" s="16">
        <f>'[5]VIDRIO POR MUNICIPIOS'!L46</f>
        <v>21380</v>
      </c>
      <c r="M7" s="16">
        <f>'[5]VIDRIO POR MUNICIPIOS'!M46</f>
        <v>18880</v>
      </c>
      <c r="N7" s="69">
        <f>'[5]VIDRIO POR MUNICIPIOS'!N46</f>
        <v>26430</v>
      </c>
      <c r="O7" s="67">
        <f>SUM(C7:N7)</f>
        <v>233570</v>
      </c>
      <c r="P7" s="52">
        <f>O7/B7</f>
        <v>10.832985483048096</v>
      </c>
      <c r="Q7" s="53">
        <f>P7/1000</f>
        <v>1.0832985483048096E-2</v>
      </c>
    </row>
    <row r="8" spans="1:17" s="4" customFormat="1" ht="16.8" customHeight="1" thickBot="1">
      <c r="A8" s="18">
        <v>2015</v>
      </c>
      <c r="B8" s="27">
        <v>21553</v>
      </c>
      <c r="C8" s="23">
        <f>'[6]VIDRIO POR MUNICIPIOS'!C46</f>
        <v>21680</v>
      </c>
      <c r="D8" s="70">
        <f>'[6]VIDRIO POR MUNICIPIOS'!D46</f>
        <v>18640</v>
      </c>
      <c r="E8" s="70">
        <f>'[6]VIDRIO POR MUNICIPIOS'!E46</f>
        <v>13120</v>
      </c>
      <c r="F8" s="70">
        <f>'[6]VIDRIO POR MUNICIPIOS'!F46</f>
        <v>16420</v>
      </c>
      <c r="G8" s="70">
        <f>'[6]VIDRIO POR MUNICIPIOS'!G46</f>
        <v>28680</v>
      </c>
      <c r="H8" s="70">
        <f>'[6]VIDRIO POR MUNICIPIOS'!H46</f>
        <v>20840</v>
      </c>
      <c r="I8" s="70">
        <f>'[6]VIDRIO POR MUNICIPIOS'!I46</f>
        <v>24960</v>
      </c>
      <c r="J8" s="70">
        <f>'[6]VIDRIO POR MUNICIPIOS'!J46</f>
        <v>11060</v>
      </c>
      <c r="K8" s="70">
        <f>'[6]VIDRIO POR MUNICIPIOS'!K46</f>
        <v>19380</v>
      </c>
      <c r="L8" s="70">
        <f>'[6]VIDRIO POR MUNICIPIOS'!L46</f>
        <v>23740</v>
      </c>
      <c r="M8" s="70">
        <f>'[6]VIDRIO POR MUNICIPIOS'!M46</f>
        <v>22740</v>
      </c>
      <c r="N8" s="71">
        <f>'[6]VIDRIO POR MUNICIPIOS'!N46</f>
        <v>16900</v>
      </c>
      <c r="O8" s="68">
        <f>SUM(C8:N8)</f>
        <v>238160</v>
      </c>
      <c r="P8" s="54">
        <f>O8/B8</f>
        <v>11.049969841785366</v>
      </c>
      <c r="Q8" s="55">
        <f>P8/1000</f>
        <v>1.1049969841785365E-2</v>
      </c>
    </row>
    <row r="33" spans="2:13">
      <c r="B33" s="76" t="s">
        <v>15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tabSelected="1" workbookViewId="0">
      <selection activeCell="N9" sqref="N9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5" t="s">
        <v>22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4" spans="1:17" ht="15" thickBot="1"/>
    <row r="5" spans="1:17" ht="16.5" customHeight="1">
      <c r="B5" s="100" t="s">
        <v>1</v>
      </c>
      <c r="C5" s="102" t="s">
        <v>16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96" t="s">
        <v>17</v>
      </c>
      <c r="P5" s="98" t="s">
        <v>0</v>
      </c>
      <c r="Q5" s="94" t="s">
        <v>19</v>
      </c>
    </row>
    <row r="6" spans="1:17" ht="17.100000000000001" customHeight="1" thickBot="1">
      <c r="B6" s="101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97"/>
      <c r="P6" s="99"/>
      <c r="Q6" s="95"/>
    </row>
    <row r="7" spans="1:17" ht="16.8" customHeight="1">
      <c r="A7" s="35">
        <v>2016</v>
      </c>
      <c r="B7" s="72">
        <v>21561</v>
      </c>
      <c r="C7" s="56">
        <v>20590</v>
      </c>
      <c r="D7" s="57">
        <v>20773</v>
      </c>
      <c r="E7" s="58">
        <v>21005</v>
      </c>
      <c r="F7" s="58">
        <v>22365</v>
      </c>
      <c r="G7" s="58">
        <v>24195</v>
      </c>
      <c r="H7" s="58">
        <v>22138</v>
      </c>
      <c r="I7" s="58">
        <v>23315</v>
      </c>
      <c r="J7" s="58">
        <v>26124</v>
      </c>
      <c r="K7" s="58">
        <v>24551</v>
      </c>
      <c r="L7" s="58">
        <v>22157</v>
      </c>
      <c r="M7" s="58">
        <v>20258</v>
      </c>
      <c r="N7" s="57">
        <v>20078</v>
      </c>
      <c r="O7" s="65">
        <f>SUM(C7:N7)</f>
        <v>267549</v>
      </c>
      <c r="P7" s="66">
        <f>O7/B7</f>
        <v>12.408932795324892</v>
      </c>
      <c r="Q7" s="59">
        <f>P7/1000</f>
        <v>1.2408932795324892E-2</v>
      </c>
    </row>
    <row r="8" spans="1:17" s="4" customFormat="1" ht="16.8" customHeight="1" thickBot="1">
      <c r="A8" s="36">
        <v>2015</v>
      </c>
      <c r="B8" s="34">
        <v>21553</v>
      </c>
      <c r="C8" s="60">
        <v>15940</v>
      </c>
      <c r="D8" s="61">
        <v>14031</v>
      </c>
      <c r="E8" s="62">
        <v>19871</v>
      </c>
      <c r="F8" s="62">
        <v>16344</v>
      </c>
      <c r="G8" s="62">
        <v>18371</v>
      </c>
      <c r="H8" s="62">
        <v>23278</v>
      </c>
      <c r="I8" s="62">
        <v>26590</v>
      </c>
      <c r="J8" s="62">
        <v>24244</v>
      </c>
      <c r="K8" s="62">
        <v>21865</v>
      </c>
      <c r="L8" s="62">
        <v>23290</v>
      </c>
      <c r="M8" s="62">
        <v>22019</v>
      </c>
      <c r="N8" s="63">
        <v>20587</v>
      </c>
      <c r="O8" s="40">
        <f>SUM(C8:N8)</f>
        <v>246430</v>
      </c>
      <c r="P8" s="64">
        <f>O8/B8</f>
        <v>11.433675126432515</v>
      </c>
      <c r="Q8" s="41">
        <f>P8/1000</f>
        <v>1.1433675126432515E-2</v>
      </c>
    </row>
    <row r="11" spans="1:17">
      <c r="H11" s="11"/>
    </row>
    <row r="32" spans="2:10">
      <c r="B32" s="76" t="s">
        <v>15</v>
      </c>
      <c r="C32" s="76"/>
      <c r="D32" s="76"/>
      <c r="E32" s="76"/>
      <c r="F32" s="76"/>
      <c r="G32" s="76"/>
      <c r="H32" s="76"/>
      <c r="I32" s="76"/>
      <c r="J32" s="76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