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7" i="3"/>
  <c r="E7"/>
  <c r="F7"/>
  <c r="G7"/>
  <c r="H7"/>
  <c r="I7"/>
  <c r="J7"/>
  <c r="K7"/>
  <c r="L7"/>
  <c r="M7"/>
  <c r="N7"/>
  <c r="C7"/>
  <c r="D8"/>
  <c r="E8"/>
  <c r="F8"/>
  <c r="G8"/>
  <c r="H8"/>
  <c r="I8"/>
  <c r="J8"/>
  <c r="K8"/>
  <c r="L8"/>
  <c r="M8"/>
  <c r="N8"/>
  <c r="C8"/>
  <c r="D8" i="2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8" i="1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7"/>
  <c r="C8"/>
  <c r="O8"/>
  <c r="P8" s="1"/>
  <c r="Q8" s="1"/>
  <c r="O7" i="2"/>
  <c r="P7" s="1"/>
  <c r="Q7" s="1"/>
  <c r="O8" i="4"/>
  <c r="P8" s="1"/>
  <c r="Q8" s="1"/>
  <c r="O7"/>
  <c r="P7" s="1"/>
  <c r="Q7" s="1"/>
  <c r="O7" i="1" l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<sst xmlns="http://schemas.openxmlformats.org/spreadsheetml/2006/main" count="76" uniqueCount="23">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</sst>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13266.866967117343</c:v>
                </c:pt>
                <c:pt idx="1">
                  <c:v>13720.627608078785</c:v>
                </c:pt>
                <c:pt idx="2">
                  <c:v>14750.438991821065</c:v>
                </c:pt>
                <c:pt idx="3">
                  <c:v>15719.105324653647</c:v>
                </c:pt>
                <c:pt idx="4">
                  <c:v>14954.792188282423</c:v>
                </c:pt>
                <c:pt idx="5">
                  <c:v>12652.19829744617</c:v>
                </c:pt>
                <c:pt idx="6">
                  <c:v>16489.854782173261</c:v>
                </c:pt>
                <c:pt idx="7">
                  <c:v>18277.542981138373</c:v>
                </c:pt>
                <c:pt idx="8">
                  <c:v>17944.46336170923</c:v>
                </c:pt>
                <c:pt idx="9">
                  <c:v>22377.479552662327</c:v>
                </c:pt>
                <c:pt idx="10">
                  <c:v>14764.920714404941</c:v>
                </c:pt>
                <c:pt idx="11">
                  <c:v>12023.047905191121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15619.963155250376</c:v>
                </c:pt>
                <c:pt idx="1">
                  <c:v>13611.187405794673</c:v>
                </c:pt>
                <c:pt idx="2">
                  <c:v>12358.063975883437</c:v>
                </c:pt>
                <c:pt idx="3">
                  <c:v>12876.000669904539</c:v>
                </c:pt>
                <c:pt idx="4">
                  <c:v>12694.171830514151</c:v>
                </c:pt>
                <c:pt idx="5">
                  <c:v>13858.348685312343</c:v>
                </c:pt>
                <c:pt idx="6">
                  <c:v>11660.659855970523</c:v>
                </c:pt>
                <c:pt idx="7">
                  <c:v>18241.13213867024</c:v>
                </c:pt>
                <c:pt idx="8">
                  <c:v>14466.01909227935</c:v>
                </c:pt>
                <c:pt idx="9">
                  <c:v>15050.862502093452</c:v>
                </c:pt>
                <c:pt idx="10">
                  <c:v>14423.513649304974</c:v>
                </c:pt>
                <c:pt idx="11">
                  <c:v>14261.363255736058</c:v>
                </c:pt>
              </c:numCache>
            </c:numRef>
          </c:val>
        </c:ser>
        <c:marker val="1"/>
        <c:axId val="122722176"/>
        <c:axId val="122723712"/>
      </c:lineChart>
      <c:catAx>
        <c:axId val="12272217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2723712"/>
        <c:crossesAt val="0"/>
        <c:auto val="1"/>
        <c:lblAlgn val="ctr"/>
        <c:lblOffset val="100"/>
      </c:catAx>
      <c:valAx>
        <c:axId val="12272371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2722176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25"/>
          <c:w val="0.52418879056047263"/>
          <c:h val="7.5527441092335404E-2"/>
        </c:manualLayout>
      </c:layout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806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226.26157256487156</c:v>
                </c:pt>
                <c:pt idx="1">
                  <c:v>551.82683531099224</c:v>
                </c:pt>
                <c:pt idx="2">
                  <c:v>506.574520798018</c:v>
                </c:pt>
                <c:pt idx="3">
                  <c:v>406.01382188029731</c:v>
                </c:pt>
                <c:pt idx="4">
                  <c:v>564.3969226757074</c:v>
                </c:pt>
                <c:pt idx="5">
                  <c:v>465.09323249445816</c:v>
                </c:pt>
                <c:pt idx="6">
                  <c:v>392.1867257791107</c:v>
                </c:pt>
                <c:pt idx="7">
                  <c:v>633.53240318164035</c:v>
                </c:pt>
                <c:pt idx="8">
                  <c:v>134.49993480245143</c:v>
                </c:pt>
                <c:pt idx="9">
                  <c:v>333.1073151649498</c:v>
                </c:pt>
                <c:pt idx="10">
                  <c:v>154.61207458599557</c:v>
                </c:pt>
                <c:pt idx="11">
                  <c:v>355.73347242143694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206.79510544129133</c:v>
                </c:pt>
                <c:pt idx="1">
                  <c:v>222.70242124446759</c:v>
                </c:pt>
                <c:pt idx="2">
                  <c:v>191.36901133731561</c:v>
                </c:pt>
                <c:pt idx="3">
                  <c:v>223.92606092163501</c:v>
                </c:pt>
                <c:pt idx="4">
                  <c:v>225.74667804461782</c:v>
                </c:pt>
                <c:pt idx="5">
                  <c:v>184.49347799585519</c:v>
                </c:pt>
                <c:pt idx="6">
                  <c:v>192.51493356089236</c:v>
                </c:pt>
                <c:pt idx="7">
                  <c:v>199.39046690235281</c:v>
                </c:pt>
                <c:pt idx="8">
                  <c:v>63.025722296720716</c:v>
                </c:pt>
                <c:pt idx="9">
                  <c:v>128.3432890405949</c:v>
                </c:pt>
                <c:pt idx="10">
                  <c:v>237.20590028038521</c:v>
                </c:pt>
                <c:pt idx="11">
                  <c:v>210.8496891381202</c:v>
                </c:pt>
              </c:numCache>
            </c:numRef>
          </c:val>
        </c:ser>
        <c:marker val="1"/>
        <c:axId val="122739712"/>
        <c:axId val="122626816"/>
      </c:lineChart>
      <c:catAx>
        <c:axId val="122739712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2626816"/>
        <c:crossesAt val="0"/>
        <c:auto val="1"/>
        <c:lblAlgn val="ctr"/>
        <c:lblOffset val="100"/>
      </c:catAx>
      <c:valAx>
        <c:axId val="12262681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2739712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139"/>
          <c:w val="0.52571251548946718"/>
          <c:h val="0.11075973149777101"/>
        </c:manualLayout>
      </c:layout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863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598.70387038703871</c:v>
                </c:pt>
                <c:pt idx="1">
                  <c:v>404.34203420342038</c:v>
                </c:pt>
                <c:pt idx="2">
                  <c:v>385.25292529252926</c:v>
                </c:pt>
                <c:pt idx="3">
                  <c:v>477.22772277227727</c:v>
                </c:pt>
                <c:pt idx="4">
                  <c:v>596.96849684968504</c:v>
                </c:pt>
                <c:pt idx="5">
                  <c:v>447.72637263726375</c:v>
                </c:pt>
                <c:pt idx="6">
                  <c:v>635.14671467146718</c:v>
                </c:pt>
                <c:pt idx="7">
                  <c:v>484.16921692169217</c:v>
                </c:pt>
                <c:pt idx="8">
                  <c:v>621.26372637263728</c:v>
                </c:pt>
                <c:pt idx="9">
                  <c:v>565.73177317731779</c:v>
                </c:pt>
                <c:pt idx="10">
                  <c:v>572.67326732673268</c:v>
                </c:pt>
                <c:pt idx="11">
                  <c:v>364.42844284428446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509.15961849919017</c:v>
                </c:pt>
                <c:pt idx="1">
                  <c:v>735.828684542019</c:v>
                </c:pt>
                <c:pt idx="2">
                  <c:v>427.96472917041564</c:v>
                </c:pt>
                <c:pt idx="3">
                  <c:v>463.48749325175453</c:v>
                </c:pt>
                <c:pt idx="4">
                  <c:v>419.50692819866833</c:v>
                </c:pt>
                <c:pt idx="5">
                  <c:v>522.69210005398588</c:v>
                </c:pt>
                <c:pt idx="6">
                  <c:v>0</c:v>
                </c:pt>
                <c:pt idx="7">
                  <c:v>573.43890588447005</c:v>
                </c:pt>
                <c:pt idx="8">
                  <c:v>597.12074860536256</c:v>
                </c:pt>
                <c:pt idx="9">
                  <c:v>580.20514666186784</c:v>
                </c:pt>
                <c:pt idx="10">
                  <c:v>477.01997480655024</c:v>
                </c:pt>
                <c:pt idx="11">
                  <c:v>289.2567932337592</c:v>
                </c:pt>
              </c:numCache>
            </c:numRef>
          </c:val>
        </c:ser>
        <c:marker val="1"/>
        <c:axId val="122655872"/>
        <c:axId val="122657408"/>
      </c:lineChart>
      <c:catAx>
        <c:axId val="12265587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2657408"/>
        <c:crossesAt val="0"/>
        <c:auto val="1"/>
        <c:lblAlgn val="ctr"/>
        <c:lblOffset val="100"/>
      </c:catAx>
      <c:valAx>
        <c:axId val="12265740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2655872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47"/>
        </c:manualLayout>
      </c:layout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97</c:v>
                </c:pt>
                <c:pt idx="1">
                  <c:v>66</c:v>
                </c:pt>
                <c:pt idx="2">
                  <c:v>97</c:v>
                </c:pt>
                <c:pt idx="3">
                  <c:v>76</c:v>
                </c:pt>
                <c:pt idx="4">
                  <c:v>81</c:v>
                </c:pt>
                <c:pt idx="5">
                  <c:v>71</c:v>
                </c:pt>
                <c:pt idx="6">
                  <c:v>77</c:v>
                </c:pt>
                <c:pt idx="7">
                  <c:v>140</c:v>
                </c:pt>
                <c:pt idx="8">
                  <c:v>77</c:v>
                </c:pt>
                <c:pt idx="9">
                  <c:v>100</c:v>
                </c:pt>
                <c:pt idx="10">
                  <c:v>71</c:v>
                </c:pt>
                <c:pt idx="11">
                  <c:v>73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116</c:v>
                </c:pt>
                <c:pt idx="1">
                  <c:v>34</c:v>
                </c:pt>
                <c:pt idx="2">
                  <c:v>67</c:v>
                </c:pt>
                <c:pt idx="3">
                  <c:v>116</c:v>
                </c:pt>
                <c:pt idx="4">
                  <c:v>70</c:v>
                </c:pt>
                <c:pt idx="5">
                  <c:v>89</c:v>
                </c:pt>
                <c:pt idx="6">
                  <c:v>76</c:v>
                </c:pt>
                <c:pt idx="7">
                  <c:v>118</c:v>
                </c:pt>
                <c:pt idx="8">
                  <c:v>57</c:v>
                </c:pt>
                <c:pt idx="9">
                  <c:v>67</c:v>
                </c:pt>
                <c:pt idx="10">
                  <c:v>96</c:v>
                </c:pt>
                <c:pt idx="11">
                  <c:v>78</c:v>
                </c:pt>
              </c:numCache>
            </c:numRef>
          </c:val>
        </c:ser>
        <c:marker val="1"/>
        <c:axId val="123726848"/>
        <c:axId val="123540224"/>
      </c:lineChart>
      <c:catAx>
        <c:axId val="12372684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3540224"/>
        <c:crosses val="autoZero"/>
        <c:auto val="1"/>
        <c:lblAlgn val="ctr"/>
        <c:lblOffset val="100"/>
      </c:catAx>
      <c:valAx>
        <c:axId val="12354022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3726848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35"/>
          <c:y val="0.85056911988823958"/>
          <c:w val="0.36796145739235342"/>
          <c:h val="0.12152495554991158"/>
        </c:manualLayout>
      </c:layout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F8">
            <v>15619.963155250376</v>
          </cell>
          <cell r="G8">
            <v>13611.187405794673</v>
          </cell>
          <cell r="H8">
            <v>12358.063975883437</v>
          </cell>
          <cell r="I8">
            <v>12876.000669904539</v>
          </cell>
          <cell r="J8">
            <v>12694.171830514151</v>
          </cell>
          <cell r="K8">
            <v>13858.348685312343</v>
          </cell>
          <cell r="L8">
            <v>11660.659855970523</v>
          </cell>
          <cell r="M8">
            <v>18241.13213867024</v>
          </cell>
          <cell r="N8">
            <v>14466.01909227935</v>
          </cell>
          <cell r="O8">
            <v>15050.862502093452</v>
          </cell>
          <cell r="P8">
            <v>14423.513649304974</v>
          </cell>
          <cell r="Q8">
            <v>14261.363255736058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F8">
            <v>13266.866967117343</v>
          </cell>
          <cell r="G8">
            <v>13720.627608078785</v>
          </cell>
          <cell r="H8">
            <v>14750.438991821065</v>
          </cell>
          <cell r="I8">
            <v>15719.105324653647</v>
          </cell>
          <cell r="J8">
            <v>14954.792188282423</v>
          </cell>
          <cell r="K8">
            <v>12652.19829744617</v>
          </cell>
          <cell r="L8">
            <v>16489.854782173261</v>
          </cell>
          <cell r="M8">
            <v>18277.542981138373</v>
          </cell>
          <cell r="N8">
            <v>17944.46336170923</v>
          </cell>
          <cell r="O8">
            <v>22377.479552662327</v>
          </cell>
          <cell r="P8">
            <v>14764.920714404941</v>
          </cell>
          <cell r="Q8">
            <v>12023.047905191121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1">
          <cell r="C31">
            <v>206.79510544129133</v>
          </cell>
          <cell r="D31">
            <v>222.70242124446759</v>
          </cell>
          <cell r="E31">
            <v>191.36901133731561</v>
          </cell>
          <cell r="F31">
            <v>223.92606092163501</v>
          </cell>
          <cell r="G31">
            <v>225.74667804461782</v>
          </cell>
          <cell r="H31">
            <v>184.49347799585519</v>
          </cell>
          <cell r="I31">
            <v>192.51493356089236</v>
          </cell>
          <cell r="J31">
            <v>199.39046690235281</v>
          </cell>
          <cell r="K31">
            <v>63.025722296720716</v>
          </cell>
          <cell r="L31">
            <v>128.3432890405949</v>
          </cell>
          <cell r="M31">
            <v>237.20590028038521</v>
          </cell>
          <cell r="N31">
            <v>210.8496891381202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1">
          <cell r="C31">
            <v>226.26157256487156</v>
          </cell>
          <cell r="D31">
            <v>551.82683531099224</v>
          </cell>
          <cell r="E31">
            <v>506.574520798018</v>
          </cell>
          <cell r="F31">
            <v>406.01382188029731</v>
          </cell>
          <cell r="G31">
            <v>564.3969226757074</v>
          </cell>
          <cell r="H31">
            <v>465.09323249445816</v>
          </cell>
          <cell r="I31">
            <v>392.1867257791107</v>
          </cell>
          <cell r="J31">
            <v>633.53240318164035</v>
          </cell>
          <cell r="K31">
            <v>134.49993480245143</v>
          </cell>
          <cell r="L31">
            <v>333.1073151649498</v>
          </cell>
          <cell r="M31">
            <v>154.61207458599557</v>
          </cell>
          <cell r="N31">
            <v>355.73347242143694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0">
          <cell r="C30">
            <v>509.15961849919017</v>
          </cell>
          <cell r="D30">
            <v>735.828684542019</v>
          </cell>
          <cell r="E30">
            <v>427.96472917041564</v>
          </cell>
          <cell r="F30">
            <v>463.48749325175453</v>
          </cell>
          <cell r="G30">
            <v>419.50692819866833</v>
          </cell>
          <cell r="H30">
            <v>522.69210005398588</v>
          </cell>
          <cell r="I30">
            <v>0</v>
          </cell>
          <cell r="J30">
            <v>573.43890588447005</v>
          </cell>
          <cell r="K30">
            <v>597.12074860536256</v>
          </cell>
          <cell r="L30">
            <v>580.20514666186784</v>
          </cell>
          <cell r="M30">
            <v>477.01997480655024</v>
          </cell>
          <cell r="N30">
            <v>289.2567932337592</v>
          </cell>
        </row>
      </sheetData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0">
          <cell r="C30">
            <v>598.70387038703871</v>
          </cell>
          <cell r="D30">
            <v>404.34203420342038</v>
          </cell>
          <cell r="E30">
            <v>385.25292529252926</v>
          </cell>
          <cell r="F30">
            <v>477.22772277227727</v>
          </cell>
          <cell r="G30">
            <v>596.96849684968504</v>
          </cell>
          <cell r="H30">
            <v>447.72637263726375</v>
          </cell>
          <cell r="I30">
            <v>635.14671467146718</v>
          </cell>
          <cell r="J30">
            <v>484.16921692169217</v>
          </cell>
          <cell r="K30">
            <v>621.26372637263728</v>
          </cell>
          <cell r="L30">
            <v>565.73177317731779</v>
          </cell>
          <cell r="M30">
            <v>572.67326732673268</v>
          </cell>
          <cell r="N30">
            <v>364.42844284428446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R16" sqref="R16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4" t="s">
        <v>18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7" t="s">
        <v>1</v>
      </c>
      <c r="C5" s="76" t="s">
        <v>16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9" t="s">
        <v>17</v>
      </c>
      <c r="P5" s="72" t="s">
        <v>0</v>
      </c>
      <c r="Q5" s="72" t="s">
        <v>19</v>
      </c>
    </row>
    <row r="6" spans="1:17" s="5" customFormat="1" ht="17.100000000000001" customHeight="1" thickBot="1">
      <c r="A6" s="1"/>
      <c r="B6" s="78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0"/>
      <c r="P6" s="73"/>
      <c r="Q6" s="73"/>
    </row>
    <row r="7" spans="1:17" s="5" customFormat="1" ht="16.8" customHeight="1">
      <c r="A7" s="17">
        <v>2016</v>
      </c>
      <c r="B7" s="26">
        <v>470</v>
      </c>
      <c r="C7" s="15">
        <f>[1]RONDA!F8</f>
        <v>15619.963155250376</v>
      </c>
      <c r="D7" s="16">
        <f>[1]RONDA!G8</f>
        <v>13611.187405794673</v>
      </c>
      <c r="E7" s="16">
        <f>[1]RONDA!H8</f>
        <v>12358.063975883437</v>
      </c>
      <c r="F7" s="16">
        <f>[1]RONDA!I8</f>
        <v>12876.000669904539</v>
      </c>
      <c r="G7" s="16">
        <f>[1]RONDA!J8</f>
        <v>12694.171830514151</v>
      </c>
      <c r="H7" s="16">
        <f>[1]RONDA!K8</f>
        <v>13858.348685312343</v>
      </c>
      <c r="I7" s="16">
        <f>[1]RONDA!L8</f>
        <v>11660.659855970523</v>
      </c>
      <c r="J7" s="16">
        <f>[1]RONDA!M8</f>
        <v>18241.13213867024</v>
      </c>
      <c r="K7" s="16">
        <f>[1]RONDA!N8</f>
        <v>14466.01909227935</v>
      </c>
      <c r="L7" s="16">
        <f>[1]RONDA!O8</f>
        <v>15050.862502093452</v>
      </c>
      <c r="M7" s="16">
        <f>[1]RONDA!P8</f>
        <v>14423.513649304974</v>
      </c>
      <c r="N7" s="15">
        <f>[1]RONDA!Q8</f>
        <v>14261.363255736058</v>
      </c>
      <c r="O7" s="45">
        <f>SUM(C7:N7)</f>
        <v>169121.28621671413</v>
      </c>
      <c r="P7" s="46">
        <f>O7/B7</f>
        <v>359.83252386534923</v>
      </c>
      <c r="Q7" s="47">
        <f>P7/1000</f>
        <v>0.35983252386534925</v>
      </c>
    </row>
    <row r="8" spans="1:17" s="6" customFormat="1" ht="16.8" customHeight="1" thickBot="1">
      <c r="A8" s="18">
        <v>2015</v>
      </c>
      <c r="B8" s="27">
        <v>482</v>
      </c>
      <c r="C8" s="30">
        <f>[2]RONDA!F8</f>
        <v>13266.866967117343</v>
      </c>
      <c r="D8" s="19">
        <f>[2]RONDA!G8</f>
        <v>13720.627608078785</v>
      </c>
      <c r="E8" s="19">
        <f>[2]RONDA!H8</f>
        <v>14750.438991821065</v>
      </c>
      <c r="F8" s="19">
        <f>[2]RONDA!I8</f>
        <v>15719.105324653647</v>
      </c>
      <c r="G8" s="19">
        <f>[2]RONDA!J8</f>
        <v>14954.792188282423</v>
      </c>
      <c r="H8" s="19">
        <f>[2]RONDA!K8</f>
        <v>12652.19829744617</v>
      </c>
      <c r="I8" s="19">
        <f>[2]RONDA!L8</f>
        <v>16489.854782173261</v>
      </c>
      <c r="J8" s="19">
        <f>[2]RONDA!M8</f>
        <v>18277.542981138373</v>
      </c>
      <c r="K8" s="19">
        <f>[2]RONDA!N8</f>
        <v>17944.46336170923</v>
      </c>
      <c r="L8" s="19">
        <f>[2]RONDA!O8</f>
        <v>22377.479552662327</v>
      </c>
      <c r="M8" s="19">
        <f>[2]RONDA!P8</f>
        <v>14764.920714404941</v>
      </c>
      <c r="N8" s="30">
        <f>[2]RONDA!Q8</f>
        <v>12023.047905191121</v>
      </c>
      <c r="O8" s="42">
        <f>SUM(C8:N8)</f>
        <v>186941.33867467867</v>
      </c>
      <c r="P8" s="43">
        <f>O8/B8</f>
        <v>387.84510098481053</v>
      </c>
      <c r="Q8" s="44">
        <f>P8/1000</f>
        <v>0.38784510098481051</v>
      </c>
    </row>
    <row r="22" spans="2:13" ht="15.75" customHeight="1"/>
    <row r="32" spans="2:13">
      <c r="B32" s="75" t="s">
        <v>14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R17" sqref="R1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4" t="s">
        <v>20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7" ht="17.25" customHeight="1"/>
    <row r="4" spans="1:17" ht="17.25" customHeight="1" thickBot="1"/>
    <row r="5" spans="1:17" ht="16.5" customHeight="1">
      <c r="A5" s="5"/>
      <c r="B5" s="83" t="s">
        <v>1</v>
      </c>
      <c r="C5" s="76" t="s">
        <v>16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85" t="s">
        <v>17</v>
      </c>
      <c r="P5" s="81" t="s">
        <v>0</v>
      </c>
      <c r="Q5" s="81" t="s">
        <v>19</v>
      </c>
    </row>
    <row r="6" spans="1:17" ht="17.100000000000001" customHeight="1" thickBot="1">
      <c r="A6" s="5"/>
      <c r="B6" s="84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6"/>
      <c r="P6" s="82"/>
      <c r="Q6" s="82"/>
    </row>
    <row r="7" spans="1:17" s="13" customFormat="1" ht="16.8" customHeight="1">
      <c r="A7" s="17">
        <v>2016</v>
      </c>
      <c r="B7" s="26">
        <v>470</v>
      </c>
      <c r="C7" s="15">
        <f>'[3]Por Municipio - 2016'!C31</f>
        <v>206.79510544129133</v>
      </c>
      <c r="D7" s="16">
        <f>'[3]Por Municipio - 2016'!D31</f>
        <v>222.70242124446759</v>
      </c>
      <c r="E7" s="16">
        <f>'[3]Por Municipio - 2016'!E31</f>
        <v>191.36901133731561</v>
      </c>
      <c r="F7" s="16">
        <f>'[3]Por Municipio - 2016'!F31</f>
        <v>223.92606092163501</v>
      </c>
      <c r="G7" s="16">
        <f>'[3]Por Municipio - 2016'!G31</f>
        <v>225.74667804461782</v>
      </c>
      <c r="H7" s="16">
        <f>'[3]Por Municipio - 2016'!H31</f>
        <v>184.49347799585519</v>
      </c>
      <c r="I7" s="16">
        <f>'[3]Por Municipio - 2016'!I31</f>
        <v>192.51493356089236</v>
      </c>
      <c r="J7" s="16">
        <f>'[3]Por Municipio - 2016'!J31</f>
        <v>199.39046690235281</v>
      </c>
      <c r="K7" s="16">
        <f>'[3]Por Municipio - 2016'!K31</f>
        <v>63.025722296720716</v>
      </c>
      <c r="L7" s="16">
        <f>'[3]Por Municipio - 2016'!L31</f>
        <v>128.3432890405949</v>
      </c>
      <c r="M7" s="16">
        <f>'[3]Por Municipio - 2016'!M31</f>
        <v>237.20590028038521</v>
      </c>
      <c r="N7" s="15">
        <f>'[3]Por Municipio - 2016'!N31</f>
        <v>210.8496891381202</v>
      </c>
      <c r="O7" s="45">
        <f>SUM(C7:N7)</f>
        <v>2286.3627562042489</v>
      </c>
      <c r="P7" s="48">
        <f>O7/B7</f>
        <v>4.8646016089452102</v>
      </c>
      <c r="Q7" s="49">
        <f>P7/1000</f>
        <v>4.8646016089452099E-3</v>
      </c>
    </row>
    <row r="8" spans="1:17" s="7" customFormat="1" ht="16.8" customHeight="1" thickBot="1">
      <c r="A8" s="18">
        <v>2015</v>
      </c>
      <c r="B8" s="27">
        <v>482</v>
      </c>
      <c r="C8" s="30">
        <f>'[4]Por Municipio - 2015'!C31</f>
        <v>226.26157256487156</v>
      </c>
      <c r="D8" s="19">
        <f>'[4]Por Municipio - 2015'!D31</f>
        <v>551.82683531099224</v>
      </c>
      <c r="E8" s="19">
        <f>'[4]Por Municipio - 2015'!E31</f>
        <v>506.574520798018</v>
      </c>
      <c r="F8" s="19">
        <f>'[4]Por Municipio - 2015'!F31</f>
        <v>406.01382188029731</v>
      </c>
      <c r="G8" s="19">
        <f>'[4]Por Municipio - 2015'!G31</f>
        <v>564.3969226757074</v>
      </c>
      <c r="H8" s="19">
        <f>'[4]Por Municipio - 2015'!H31</f>
        <v>465.09323249445816</v>
      </c>
      <c r="I8" s="19">
        <f>'[4]Por Municipio - 2015'!I31</f>
        <v>392.1867257791107</v>
      </c>
      <c r="J8" s="19">
        <f>'[4]Por Municipio - 2015'!J31</f>
        <v>633.53240318164035</v>
      </c>
      <c r="K8" s="19">
        <f>'[4]Por Municipio - 2015'!K31</f>
        <v>134.49993480245143</v>
      </c>
      <c r="L8" s="19">
        <f>'[4]Por Municipio - 2015'!L31</f>
        <v>333.1073151649498</v>
      </c>
      <c r="M8" s="19">
        <f>'[4]Por Municipio - 2015'!M31</f>
        <v>154.61207458599557</v>
      </c>
      <c r="N8" s="30">
        <f>'[4]Por Municipio - 2015'!N31</f>
        <v>355.73347242143694</v>
      </c>
      <c r="O8" s="42">
        <f>SUM(C8:N8)</f>
        <v>4723.8388316599294</v>
      </c>
      <c r="P8" s="50">
        <f>O8/B8</f>
        <v>9.8004955013691486</v>
      </c>
      <c r="Q8" s="51">
        <f>P8/1000</f>
        <v>9.8004955013691487E-3</v>
      </c>
    </row>
    <row r="31" spans="2:14">
      <c r="B31" s="75" t="s">
        <v>15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R17" sqref="R17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4" t="s">
        <v>21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4" spans="1:17" ht="15" thickBot="1"/>
    <row r="5" spans="1:17" ht="16.5" customHeight="1">
      <c r="A5" s="5"/>
      <c r="B5" s="89" t="s">
        <v>1</v>
      </c>
      <c r="C5" s="76" t="s">
        <v>16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91" t="s">
        <v>17</v>
      </c>
      <c r="P5" s="87" t="s">
        <v>0</v>
      </c>
      <c r="Q5" s="87" t="s">
        <v>19</v>
      </c>
    </row>
    <row r="6" spans="1:17" ht="17.100000000000001" customHeight="1" thickBot="1">
      <c r="A6" s="5"/>
      <c r="B6" s="90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2"/>
      <c r="P6" s="88"/>
      <c r="Q6" s="88"/>
    </row>
    <row r="7" spans="1:17" s="13" customFormat="1" ht="16.8" customHeight="1">
      <c r="A7" s="17">
        <v>2016</v>
      </c>
      <c r="B7" s="26">
        <v>470</v>
      </c>
      <c r="C7" s="25">
        <f>'[5]VIDRIO POR MUNICIPIOS'!C30</f>
        <v>509.15961849919017</v>
      </c>
      <c r="D7" s="16">
        <f>'[5]VIDRIO POR MUNICIPIOS'!D30</f>
        <v>735.828684542019</v>
      </c>
      <c r="E7" s="16">
        <f>'[5]VIDRIO POR MUNICIPIOS'!E30</f>
        <v>427.96472917041564</v>
      </c>
      <c r="F7" s="16">
        <f>'[5]VIDRIO POR MUNICIPIOS'!F30</f>
        <v>463.48749325175453</v>
      </c>
      <c r="G7" s="16">
        <f>'[5]VIDRIO POR MUNICIPIOS'!G30</f>
        <v>419.50692819866833</v>
      </c>
      <c r="H7" s="16">
        <f>'[5]VIDRIO POR MUNICIPIOS'!H30</f>
        <v>522.69210005398588</v>
      </c>
      <c r="I7" s="16">
        <f>'[5]VIDRIO POR MUNICIPIOS'!I30</f>
        <v>0</v>
      </c>
      <c r="J7" s="16">
        <f>'[5]VIDRIO POR MUNICIPIOS'!J30</f>
        <v>573.43890588447005</v>
      </c>
      <c r="K7" s="16">
        <f>'[5]VIDRIO POR MUNICIPIOS'!K30</f>
        <v>597.12074860536256</v>
      </c>
      <c r="L7" s="16">
        <f>'[5]VIDRIO POR MUNICIPIOS'!L30</f>
        <v>580.20514666186784</v>
      </c>
      <c r="M7" s="16">
        <f>'[5]VIDRIO POR MUNICIPIOS'!M30</f>
        <v>477.01997480655024</v>
      </c>
      <c r="N7" s="69">
        <f>'[5]VIDRIO POR MUNICIPIOS'!N30</f>
        <v>289.2567932337592</v>
      </c>
      <c r="O7" s="67">
        <f>SUM(C7:N7)</f>
        <v>5595.6811229080431</v>
      </c>
      <c r="P7" s="52">
        <f>O7/B7</f>
        <v>11.905704516825624</v>
      </c>
      <c r="Q7" s="53">
        <f>P7/1000</f>
        <v>1.1905704516825624E-2</v>
      </c>
    </row>
    <row r="8" spans="1:17" s="4" customFormat="1" ht="16.8" customHeight="1" thickBot="1">
      <c r="A8" s="18">
        <v>2015</v>
      </c>
      <c r="B8" s="27">
        <v>482</v>
      </c>
      <c r="C8" s="23">
        <f>'[6]VIDRIO POR MUNICIPIOS'!C30</f>
        <v>598.70387038703871</v>
      </c>
      <c r="D8" s="70">
        <f>'[6]VIDRIO POR MUNICIPIOS'!D30</f>
        <v>404.34203420342038</v>
      </c>
      <c r="E8" s="70">
        <f>'[6]VIDRIO POR MUNICIPIOS'!E30</f>
        <v>385.25292529252926</v>
      </c>
      <c r="F8" s="70">
        <f>'[6]VIDRIO POR MUNICIPIOS'!F30</f>
        <v>477.22772277227727</v>
      </c>
      <c r="G8" s="70">
        <f>'[6]VIDRIO POR MUNICIPIOS'!G30</f>
        <v>596.96849684968504</v>
      </c>
      <c r="H8" s="70">
        <f>'[6]VIDRIO POR MUNICIPIOS'!H30</f>
        <v>447.72637263726375</v>
      </c>
      <c r="I8" s="70">
        <f>'[6]VIDRIO POR MUNICIPIOS'!I30</f>
        <v>635.14671467146718</v>
      </c>
      <c r="J8" s="70">
        <f>'[6]VIDRIO POR MUNICIPIOS'!J30</f>
        <v>484.16921692169217</v>
      </c>
      <c r="K8" s="70">
        <f>'[6]VIDRIO POR MUNICIPIOS'!K30</f>
        <v>621.26372637263728</v>
      </c>
      <c r="L8" s="70">
        <f>'[6]VIDRIO POR MUNICIPIOS'!L30</f>
        <v>565.73177317731779</v>
      </c>
      <c r="M8" s="70">
        <f>'[6]VIDRIO POR MUNICIPIOS'!M30</f>
        <v>572.67326732673268</v>
      </c>
      <c r="N8" s="71">
        <f>'[6]VIDRIO POR MUNICIPIOS'!N30</f>
        <v>364.42844284428446</v>
      </c>
      <c r="O8" s="68">
        <f>SUM(C8:N8)</f>
        <v>6153.6345634563459</v>
      </c>
      <c r="P8" s="54">
        <f>O8/B8</f>
        <v>12.766876687668768</v>
      </c>
      <c r="Q8" s="55">
        <f>P8/1000</f>
        <v>1.2766876687668767E-2</v>
      </c>
    </row>
    <row r="33" spans="2:13">
      <c r="B33" s="75" t="s">
        <v>15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U18" sqref="U18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4" t="s">
        <v>22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4" spans="1:17" ht="15" thickBot="1"/>
    <row r="5" spans="1:17" ht="16.5" customHeight="1">
      <c r="B5" s="99" t="s">
        <v>1</v>
      </c>
      <c r="C5" s="100" t="s">
        <v>16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95" t="s">
        <v>17</v>
      </c>
      <c r="P5" s="97" t="s">
        <v>0</v>
      </c>
      <c r="Q5" s="93" t="s">
        <v>19</v>
      </c>
    </row>
    <row r="6" spans="1:17" ht="17.100000000000001" customHeight="1" thickBot="1">
      <c r="B6" s="102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6"/>
      <c r="P6" s="98"/>
      <c r="Q6" s="94"/>
    </row>
    <row r="7" spans="1:17" ht="16.8" customHeight="1">
      <c r="A7" s="35">
        <v>2016</v>
      </c>
      <c r="B7" s="101">
        <v>470</v>
      </c>
      <c r="C7" s="56">
        <v>116</v>
      </c>
      <c r="D7" s="57">
        <v>34</v>
      </c>
      <c r="E7" s="58">
        <v>67</v>
      </c>
      <c r="F7" s="58">
        <v>116</v>
      </c>
      <c r="G7" s="58">
        <v>70</v>
      </c>
      <c r="H7" s="58">
        <v>89</v>
      </c>
      <c r="I7" s="58">
        <v>76</v>
      </c>
      <c r="J7" s="58">
        <v>118</v>
      </c>
      <c r="K7" s="58">
        <v>57</v>
      </c>
      <c r="L7" s="58">
        <v>67</v>
      </c>
      <c r="M7" s="58">
        <v>96</v>
      </c>
      <c r="N7" s="57">
        <v>78</v>
      </c>
      <c r="O7" s="65">
        <f>SUM(C7:N7)</f>
        <v>984</v>
      </c>
      <c r="P7" s="66">
        <f>O7/B7</f>
        <v>2.0936170212765957</v>
      </c>
      <c r="Q7" s="59">
        <f>P7/1000</f>
        <v>2.0936170212765958E-3</v>
      </c>
    </row>
    <row r="8" spans="1:17" s="4" customFormat="1" ht="16.8" customHeight="1" thickBot="1">
      <c r="A8" s="36">
        <v>2015</v>
      </c>
      <c r="B8" s="34">
        <v>482</v>
      </c>
      <c r="C8" s="60">
        <v>97</v>
      </c>
      <c r="D8" s="61">
        <v>66</v>
      </c>
      <c r="E8" s="62">
        <v>97</v>
      </c>
      <c r="F8" s="62">
        <v>76</v>
      </c>
      <c r="G8" s="62">
        <v>81</v>
      </c>
      <c r="H8" s="62">
        <v>71</v>
      </c>
      <c r="I8" s="62">
        <v>77</v>
      </c>
      <c r="J8" s="62">
        <v>140</v>
      </c>
      <c r="K8" s="62">
        <v>77</v>
      </c>
      <c r="L8" s="62">
        <v>100</v>
      </c>
      <c r="M8" s="62">
        <v>71</v>
      </c>
      <c r="N8" s="63">
        <v>73</v>
      </c>
      <c r="O8" s="40">
        <f>SUM(C8:N8)</f>
        <v>1026</v>
      </c>
      <c r="P8" s="64">
        <f>O8/B8</f>
        <v>2.1286307053941909</v>
      </c>
      <c r="Q8" s="41">
        <f>P8/1000</f>
        <v>2.1286307053941908E-3</v>
      </c>
    </row>
    <row r="11" spans="1:17">
      <c r="H11" s="11"/>
    </row>
    <row r="32" spans="2:10">
      <c r="B32" s="75" t="s">
        <v>15</v>
      </c>
      <c r="C32" s="75"/>
      <c r="D32" s="75"/>
      <c r="E32" s="75"/>
      <c r="F32" s="75"/>
      <c r="G32" s="75"/>
      <c r="H32" s="75"/>
      <c r="I32" s="75"/>
      <c r="J32" s="75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