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D8" i="3"/>
  <c r="E8"/>
  <c r="F8"/>
  <c r="G8"/>
  <c r="H8"/>
  <c r="I8"/>
  <c r="J8"/>
  <c r="K8"/>
  <c r="L8"/>
  <c r="M8"/>
  <c r="N8"/>
  <c r="C8"/>
  <c r="F8" i="2"/>
  <c r="J8"/>
  <c r="M8"/>
  <c r="K8"/>
  <c r="D7" i="3"/>
  <c r="E7"/>
  <c r="F7"/>
  <c r="G7"/>
  <c r="H7"/>
  <c r="I7"/>
  <c r="J7"/>
  <c r="K7"/>
  <c r="L7"/>
  <c r="M7"/>
  <c r="N7"/>
  <c r="C7"/>
  <c r="D8" i="2"/>
  <c r="E8"/>
  <c r="G8"/>
  <c r="H8"/>
  <c r="I8"/>
  <c r="L8"/>
  <c r="N8"/>
  <c r="D7"/>
  <c r="E7"/>
  <c r="F7"/>
  <c r="G7"/>
  <c r="H7"/>
  <c r="I7"/>
  <c r="J7"/>
  <c r="K7"/>
  <c r="L7"/>
  <c r="M7"/>
  <c r="N7"/>
  <c r="C7"/>
  <c r="D8" i="1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O8"/>
  <c r="P8" s="1"/>
  <c r="Q8" s="1"/>
  <c r="O7" i="3"/>
  <c r="P7" s="1"/>
  <c r="O7" i="2"/>
  <c r="P7" s="1"/>
  <c r="Q7" s="1"/>
  <c r="O8" i="4"/>
  <c r="P8" s="1"/>
  <c r="Q8" s="1"/>
  <c r="O7"/>
  <c r="P7" s="1"/>
  <c r="Q7" s="1"/>
  <c r="C8" i="2" l="1"/>
  <c r="O7" i="1"/>
  <c r="P7" s="1"/>
  <c r="Q7" s="1"/>
  <c r="Q7" i="3"/>
  <c r="O8" l="1"/>
  <c r="P8" s="1"/>
  <c r="Q8" s="1"/>
  <c r="O8" i="2" l="1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<sst xmlns="http://schemas.openxmlformats.org/spreadsheetml/2006/main" count="76" uniqueCount="23">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</sst>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center" vertical="center"/>
    </xf>
    <xf numFmtId="3" fontId="17" fillId="0" borderId="17" xfId="0" applyNumberFormat="1" applyFont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3" fontId="20" fillId="0" borderId="10" xfId="1" applyNumberFormat="1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21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4" fontId="23" fillId="4" borderId="17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4" fontId="23" fillId="4" borderId="11" xfId="0" applyNumberFormat="1" applyFont="1" applyFill="1" applyBorder="1" applyAlignment="1">
      <alignment horizontal="center" vertical="center"/>
    </xf>
    <xf numFmtId="164" fontId="23" fillId="4" borderId="11" xfId="0" applyNumberFormat="1" applyFont="1" applyFill="1" applyBorder="1" applyAlignment="1">
      <alignment horizontal="center" vertical="center"/>
    </xf>
    <xf numFmtId="4" fontId="23" fillId="5" borderId="11" xfId="0" applyNumberFormat="1" applyFont="1" applyFill="1" applyBorder="1" applyAlignment="1">
      <alignment horizontal="center" vertical="center"/>
    </xf>
    <xf numFmtId="164" fontId="23" fillId="5" borderId="11" xfId="0" applyNumberFormat="1" applyFont="1" applyFill="1" applyBorder="1" applyAlignment="1">
      <alignment horizontal="center" vertical="center"/>
    </xf>
    <xf numFmtId="4" fontId="23" fillId="5" borderId="17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11" xfId="0" applyNumberFormat="1" applyFont="1" applyFill="1" applyBorder="1" applyAlignment="1">
      <alignment horizontal="center" vertical="center"/>
    </xf>
    <xf numFmtId="164" fontId="23" fillId="7" borderId="11" xfId="0" applyNumberFormat="1" applyFont="1" applyFill="1" applyBorder="1" applyAlignment="1">
      <alignment horizontal="center" vertical="center"/>
    </xf>
    <xf numFmtId="4" fontId="23" fillId="7" borderId="17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center" vertical="center"/>
    </xf>
    <xf numFmtId="164" fontId="23" fillId="8" borderId="11" xfId="0" applyNumberFormat="1" applyFont="1" applyFill="1" applyBorder="1" applyAlignment="1">
      <alignment horizontal="center" vertical="center"/>
    </xf>
    <xf numFmtId="3" fontId="14" fillId="0" borderId="22" xfId="0" applyNumberFormat="1" applyFont="1" applyFill="1" applyBorder="1" applyAlignment="1">
      <alignment horizontal="center" vertical="center" wrapText="1"/>
    </xf>
    <xf numFmtId="3" fontId="14" fillId="0" borderId="19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3" xfId="0" applyNumberFormat="1" applyFont="1" applyFill="1" applyBorder="1" applyAlignment="1">
      <alignment horizontal="center" vertical="center"/>
    </xf>
    <xf numFmtId="4" fontId="5" fillId="8" borderId="17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4" fontId="5" fillId="8" borderId="11" xfId="0" applyNumberFormat="1" applyFont="1" applyFill="1" applyBorder="1" applyAlignment="1">
      <alignment horizontal="center" vertical="center" wrapText="1"/>
    </xf>
    <xf numFmtId="3" fontId="18" fillId="0" borderId="24" xfId="0" applyNumberFormat="1" applyFont="1" applyBorder="1" applyAlignment="1">
      <alignment horizontal="center" vertical="center"/>
    </xf>
    <xf numFmtId="3" fontId="18" fillId="0" borderId="25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8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theme/theme1.xml" Type="http://schemas.openxmlformats.org/officeDocument/2006/relationships/theme"/>
<Relationship Id="rId12" Target="styles.xml" Type="http://schemas.openxmlformats.org/officeDocument/2006/relationships/styles"/>
<Relationship Id="rId13" Target="sharedStrings.xml" Type="http://schemas.openxmlformats.org/officeDocument/2006/relationships/sharedStrings"/>
<Relationship Id="rId14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33646.110909749907</c:v>
                </c:pt>
                <c:pt idx="1">
                  <c:v>29682.551649148241</c:v>
                </c:pt>
                <c:pt idx="2">
                  <c:v>37767.654947444724</c:v>
                </c:pt>
                <c:pt idx="3">
                  <c:v>32946.021505376346</c:v>
                </c:pt>
                <c:pt idx="4">
                  <c:v>34638.936812854896</c:v>
                </c:pt>
                <c:pt idx="5">
                  <c:v>38018.571946357377</c:v>
                </c:pt>
                <c:pt idx="6">
                  <c:v>42993.543554427932</c:v>
                </c:pt>
                <c:pt idx="7">
                  <c:v>41599.560227135436</c:v>
                </c:pt>
                <c:pt idx="8">
                  <c:v>35210.469977044821</c:v>
                </c:pt>
                <c:pt idx="9">
                  <c:v>43137.588498248158</c:v>
                </c:pt>
                <c:pt idx="10">
                  <c:v>32397.721396641296</c:v>
                </c:pt>
                <c:pt idx="11">
                  <c:v>27009.201401473965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33545.848230572781</c:v>
                </c:pt>
                <c:pt idx="1">
                  <c:v>28259.512343426974</c:v>
                </c:pt>
                <c:pt idx="2">
                  <c:v>32539.280068101667</c:v>
                </c:pt>
                <c:pt idx="3">
                  <c:v>30392.725282743526</c:v>
                </c:pt>
                <c:pt idx="4">
                  <c:v>19886.762738659858</c:v>
                </c:pt>
                <c:pt idx="5">
                  <c:v>33748.94077587255</c:v>
                </c:pt>
                <c:pt idx="6">
                  <c:v>48258.939559771374</c:v>
                </c:pt>
                <c:pt idx="7">
                  <c:v>49926.670314970208</c:v>
                </c:pt>
                <c:pt idx="8">
                  <c:v>42601.996838136933</c:v>
                </c:pt>
                <c:pt idx="9">
                  <c:v>39706.816247111761</c:v>
                </c:pt>
                <c:pt idx="10">
                  <c:v>39380.682232761763</c:v>
                </c:pt>
                <c:pt idx="11">
                  <c:v>39955.864039888118</c:v>
                </c:pt>
              </c:numCache>
            </c:numRef>
          </c:val>
        </c:ser>
        <c:marker val="1"/>
        <c:axId val="117019776"/>
        <c:axId val="117021312"/>
      </c:lineChart>
      <c:catAx>
        <c:axId val="117019776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7021312"/>
        <c:crossesAt val="0"/>
        <c:auto val="1"/>
        <c:lblAlgn val="ctr"/>
        <c:lblOffset val="100"/>
      </c:catAx>
      <c:valAx>
        <c:axId val="11702131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17019776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172"/>
          <c:w val="0.52418879056047263"/>
          <c:h val="7.5527441092335404E-2"/>
        </c:manualLayout>
      </c:layout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681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275.71757067496281</c:v>
                </c:pt>
                <c:pt idx="1">
                  <c:v>400.57081022588937</c:v>
                </c:pt>
                <c:pt idx="2">
                  <c:v>308.66495333423512</c:v>
                </c:pt>
                <c:pt idx="3">
                  <c:v>447.39077505748685</c:v>
                </c:pt>
                <c:pt idx="4">
                  <c:v>410.97524685513321</c:v>
                </c:pt>
                <c:pt idx="5">
                  <c:v>469.93372108751521</c:v>
                </c:pt>
                <c:pt idx="6">
                  <c:v>289.59015284728798</c:v>
                </c:pt>
                <c:pt idx="7">
                  <c:v>423.11375625591774</c:v>
                </c:pt>
                <c:pt idx="8">
                  <c:v>352.01677262275126</c:v>
                </c:pt>
                <c:pt idx="9">
                  <c:v>490.74259434600293</c:v>
                </c:pt>
                <c:pt idx="10">
                  <c:v>268.7812795888002</c:v>
                </c:pt>
                <c:pt idx="11">
                  <c:v>263.57906127417829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298.17026509975403</c:v>
                </c:pt>
                <c:pt idx="1">
                  <c:v>401.4471166985515</c:v>
                </c:pt>
                <c:pt idx="2">
                  <c:v>211.77296525464067</c:v>
                </c:pt>
                <c:pt idx="3">
                  <c:v>910.91385054735838</c:v>
                </c:pt>
                <c:pt idx="4">
                  <c:v>548.28891004283673</c:v>
                </c:pt>
                <c:pt idx="5">
                  <c:v>681.73488814850077</c:v>
                </c:pt>
                <c:pt idx="6">
                  <c:v>1018.2508329366968</c:v>
                </c:pt>
                <c:pt idx="7">
                  <c:v>783.26987148976673</c:v>
                </c:pt>
                <c:pt idx="8">
                  <c:v>475.76392194193244</c:v>
                </c:pt>
                <c:pt idx="9">
                  <c:v>739.75487862922409</c:v>
                </c:pt>
                <c:pt idx="10">
                  <c:v>554.09090909090912</c:v>
                </c:pt>
                <c:pt idx="11">
                  <c:v>884.80485483103291</c:v>
                </c:pt>
              </c:numCache>
            </c:numRef>
          </c:val>
        </c:ser>
        <c:marker val="1"/>
        <c:axId val="117873664"/>
        <c:axId val="116794112"/>
      </c:lineChart>
      <c:catAx>
        <c:axId val="117873664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6794112"/>
        <c:crossesAt val="0"/>
        <c:auto val="1"/>
        <c:lblAlgn val="ctr"/>
        <c:lblOffset val="100"/>
      </c:catAx>
      <c:valAx>
        <c:axId val="11679411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17873664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7995"/>
          <c:w val="0.52571251548946718"/>
          <c:h val="0.11075973149777101"/>
        </c:manualLayout>
      </c:layout>
    </c:legend>
    <c:plotVisOnly val="1"/>
  </c:chart>
  <c:printSettings>
    <c:headerFooter/>
    <c:pageMargins b="0.75000000000000255" l="0.70000000000000062" r="0.70000000000000062" t="0.7500000000000025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1759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2434.6238532110092</c:v>
                </c:pt>
                <c:pt idx="1">
                  <c:v>0</c:v>
                </c:pt>
                <c:pt idx="2">
                  <c:v>2493.4311926605506</c:v>
                </c:pt>
                <c:pt idx="3">
                  <c:v>2411.1009174311926</c:v>
                </c:pt>
                <c:pt idx="4">
                  <c:v>4875.1284403669724</c:v>
                </c:pt>
                <c:pt idx="5">
                  <c:v>1934.7614678899083</c:v>
                </c:pt>
                <c:pt idx="6">
                  <c:v>2446.3853211009173</c:v>
                </c:pt>
                <c:pt idx="7">
                  <c:v>2346.4128440366972</c:v>
                </c:pt>
                <c:pt idx="8">
                  <c:v>2446.3853211009173</c:v>
                </c:pt>
                <c:pt idx="9">
                  <c:v>2416.9816513761466</c:v>
                </c:pt>
                <c:pt idx="10">
                  <c:v>2493.4311926605506</c:v>
                </c:pt>
                <c:pt idx="11">
                  <c:v>1858.3119266055046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1110.7643905849454</c:v>
                </c:pt>
                <c:pt idx="1">
                  <c:v>1818.130971801445</c:v>
                </c:pt>
                <c:pt idx="2">
                  <c:v>1619.272896760662</c:v>
                </c:pt>
                <c:pt idx="3">
                  <c:v>2210.1654625961314</c:v>
                </c:pt>
                <c:pt idx="4">
                  <c:v>2460.1584712188305</c:v>
                </c:pt>
                <c:pt idx="5">
                  <c:v>2369.2519226287582</c:v>
                </c:pt>
                <c:pt idx="6">
                  <c:v>2306.7536704730833</c:v>
                </c:pt>
                <c:pt idx="7">
                  <c:v>1676.0894896294571</c:v>
                </c:pt>
                <c:pt idx="8">
                  <c:v>2227.2104404567704</c:v>
                </c:pt>
                <c:pt idx="9">
                  <c:v>2443.1134933581916</c:v>
                </c:pt>
                <c:pt idx="10">
                  <c:v>2164.7121883010955</c:v>
                </c:pt>
                <c:pt idx="11">
                  <c:v>0</c:v>
                </c:pt>
              </c:numCache>
            </c:numRef>
          </c:val>
        </c:ser>
        <c:marker val="1"/>
        <c:axId val="116823936"/>
        <c:axId val="116825472"/>
      </c:lineChart>
      <c:catAx>
        <c:axId val="116823936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6825472"/>
        <c:crossesAt val="0"/>
        <c:auto val="1"/>
        <c:lblAlgn val="ctr"/>
        <c:lblOffset val="100"/>
      </c:catAx>
      <c:valAx>
        <c:axId val="11682547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16823936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39451277199611"/>
          <c:h val="0.11075986063872159"/>
        </c:manualLayout>
      </c:layout>
    </c:legend>
    <c:plotVisOnly val="1"/>
  </c:chart>
  <c:printSettings>
    <c:headerFooter/>
    <c:pageMargins b="0.75000000000000255" l="0.70000000000000062" r="0.70000000000000062" t="0.7500000000000025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1277</c:v>
                </c:pt>
                <c:pt idx="1">
                  <c:v>1202</c:v>
                </c:pt>
                <c:pt idx="2">
                  <c:v>1223</c:v>
                </c:pt>
                <c:pt idx="3">
                  <c:v>1732</c:v>
                </c:pt>
                <c:pt idx="4">
                  <c:v>1330</c:v>
                </c:pt>
                <c:pt idx="5">
                  <c:v>1291</c:v>
                </c:pt>
                <c:pt idx="6">
                  <c:v>1998</c:v>
                </c:pt>
                <c:pt idx="7">
                  <c:v>1863</c:v>
                </c:pt>
                <c:pt idx="8">
                  <c:v>1792</c:v>
                </c:pt>
                <c:pt idx="9">
                  <c:v>1755</c:v>
                </c:pt>
                <c:pt idx="10">
                  <c:v>1225</c:v>
                </c:pt>
                <c:pt idx="11">
                  <c:v>1188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1221</c:v>
                </c:pt>
                <c:pt idx="1">
                  <c:v>1419</c:v>
                </c:pt>
                <c:pt idx="2">
                  <c:v>2094</c:v>
                </c:pt>
                <c:pt idx="3">
                  <c:v>1099</c:v>
                </c:pt>
                <c:pt idx="4">
                  <c:v>1220</c:v>
                </c:pt>
                <c:pt idx="5">
                  <c:v>1298</c:v>
                </c:pt>
                <c:pt idx="6">
                  <c:v>2361</c:v>
                </c:pt>
                <c:pt idx="7">
                  <c:v>1941</c:v>
                </c:pt>
                <c:pt idx="8">
                  <c:v>1596</c:v>
                </c:pt>
                <c:pt idx="9">
                  <c:v>1433</c:v>
                </c:pt>
                <c:pt idx="10">
                  <c:v>1335</c:v>
                </c:pt>
                <c:pt idx="11">
                  <c:v>1671</c:v>
                </c:pt>
              </c:numCache>
            </c:numRef>
          </c:val>
        </c:ser>
        <c:marker val="1"/>
        <c:axId val="117899264"/>
        <c:axId val="117900800"/>
      </c:lineChart>
      <c:catAx>
        <c:axId val="117899264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7900800"/>
        <c:crosses val="autoZero"/>
        <c:auto val="1"/>
        <c:lblAlgn val="ctr"/>
        <c:lblOffset val="100"/>
      </c:catAx>
      <c:valAx>
        <c:axId val="11790080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7899264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294"/>
          <c:y val="0.85056911988823958"/>
          <c:w val="0.36796145739235298"/>
          <c:h val="0.12152495554991147"/>
        </c:manualLayout>
      </c:layout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7">
          <cell r="C27">
            <v>298.17026509975403</v>
          </cell>
          <cell r="D27">
            <v>401.4471166985515</v>
          </cell>
          <cell r="E27">
            <v>211.77296525464067</v>
          </cell>
          <cell r="F27">
            <v>910.91385054735838</v>
          </cell>
          <cell r="G27">
            <v>548.28891004283673</v>
          </cell>
          <cell r="H27">
            <v>681.73488814850077</v>
          </cell>
          <cell r="I27">
            <v>1018.2508329366968</v>
          </cell>
          <cell r="J27">
            <v>783.26987148976673</v>
          </cell>
          <cell r="K27">
            <v>475.76392194193244</v>
          </cell>
          <cell r="L27">
            <v>739.75487862922409</v>
          </cell>
          <cell r="M27">
            <v>554.09090909090912</v>
          </cell>
          <cell r="N27">
            <v>884.80485483103291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7">
          <cell r="C27">
            <v>275.71757067496281</v>
          </cell>
          <cell r="D27">
            <v>400.57081022588937</v>
          </cell>
          <cell r="E27">
            <v>308.66495333423512</v>
          </cell>
          <cell r="F27">
            <v>447.39077505748685</v>
          </cell>
          <cell r="G27">
            <v>410.97524685513321</v>
          </cell>
          <cell r="H27">
            <v>469.93372108751521</v>
          </cell>
          <cell r="I27">
            <v>289.59015284728798</v>
          </cell>
          <cell r="J27">
            <v>423.11375625591774</v>
          </cell>
          <cell r="K27">
            <v>352.01677262275126</v>
          </cell>
          <cell r="L27">
            <v>490.74259434600293</v>
          </cell>
          <cell r="M27">
            <v>268.7812795888002</v>
          </cell>
          <cell r="N27">
            <v>263.57906127417829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6">
          <cell r="C26">
            <v>1110.7643905849454</v>
          </cell>
          <cell r="D26">
            <v>1818.130971801445</v>
          </cell>
          <cell r="E26">
            <v>1619.272896760662</v>
          </cell>
          <cell r="F26">
            <v>2210.1654625961314</v>
          </cell>
          <cell r="G26">
            <v>2460.1584712188305</v>
          </cell>
          <cell r="H26">
            <v>2369.2519226287582</v>
          </cell>
          <cell r="I26">
            <v>2306.7536704730833</v>
          </cell>
          <cell r="J26">
            <v>1676.0894896294571</v>
          </cell>
          <cell r="K26">
            <v>2227.2104404567704</v>
          </cell>
          <cell r="L26">
            <v>2443.1134933581916</v>
          </cell>
          <cell r="M26">
            <v>2164.7121883010955</v>
          </cell>
          <cell r="N26">
            <v>0</v>
          </cell>
        </row>
      </sheetData>
      <sheetData sheetId="1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6">
          <cell r="C26">
            <v>2434.6238532110092</v>
          </cell>
          <cell r="D26">
            <v>0</v>
          </cell>
          <cell r="E26">
            <v>2493.4311926605506</v>
          </cell>
          <cell r="F26">
            <v>2411.1009174311926</v>
          </cell>
          <cell r="G26">
            <v>4875.1284403669724</v>
          </cell>
          <cell r="H26">
            <v>1934.7614678899083</v>
          </cell>
          <cell r="I26">
            <v>2446.3853211009173</v>
          </cell>
          <cell r="J26">
            <v>2346.4128440366972</v>
          </cell>
          <cell r="K26">
            <v>2446.3853211009173</v>
          </cell>
          <cell r="L26">
            <v>2416.9816513761466</v>
          </cell>
          <cell r="M26">
            <v>2493.4311926605506</v>
          </cell>
          <cell r="N26">
            <v>1858.3119266055046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 refreshError="1"/>
      <sheetData sheetId="2">
        <row r="24">
          <cell r="F24">
            <v>33545.848230572781</v>
          </cell>
          <cell r="G24">
            <v>28259.512343426974</v>
          </cell>
          <cell r="H24">
            <v>32539.280068101667</v>
          </cell>
          <cell r="I24">
            <v>30392.725282743526</v>
          </cell>
          <cell r="J24">
            <v>19886.762738659858</v>
          </cell>
          <cell r="K24">
            <v>33748.94077587255</v>
          </cell>
          <cell r="L24">
            <v>48258.939559771374</v>
          </cell>
          <cell r="M24">
            <v>49926.670314970208</v>
          </cell>
          <cell r="N24">
            <v>42601.996838136933</v>
          </cell>
          <cell r="O24">
            <v>39706.816247111761</v>
          </cell>
          <cell r="P24">
            <v>39380.682232761763</v>
          </cell>
          <cell r="Q24">
            <v>39955.864039888118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 refreshError="1"/>
      <sheetData sheetId="2">
        <row r="24">
          <cell r="F24">
            <v>33646.110909749907</v>
          </cell>
          <cell r="G24">
            <v>29682.551649148241</v>
          </cell>
          <cell r="H24">
            <v>37767.654947444724</v>
          </cell>
          <cell r="I24">
            <v>32946.021505376346</v>
          </cell>
          <cell r="J24">
            <v>34638.936812854896</v>
          </cell>
          <cell r="K24">
            <v>38018.571946357377</v>
          </cell>
          <cell r="L24">
            <v>42993.543554427932</v>
          </cell>
          <cell r="M24">
            <v>41599.560227135436</v>
          </cell>
          <cell r="N24">
            <v>35210.469977044821</v>
          </cell>
          <cell r="O24">
            <v>43137.588498248158</v>
          </cell>
          <cell r="P24">
            <v>32397.721396641296</v>
          </cell>
          <cell r="Q24">
            <v>27009.201401473965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D7" sqref="D7:M8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3" t="s">
        <v>18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6" t="s">
        <v>1</v>
      </c>
      <c r="C5" s="75" t="s">
        <v>16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8" t="s">
        <v>17</v>
      </c>
      <c r="P5" s="71" t="s">
        <v>0</v>
      </c>
      <c r="Q5" s="71" t="s">
        <v>19</v>
      </c>
    </row>
    <row r="6" spans="1:17" s="5" customFormat="1" ht="17.100000000000001" customHeight="1" thickBot="1">
      <c r="A6" s="1"/>
      <c r="B6" s="77"/>
      <c r="C6" s="32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3" t="s">
        <v>13</v>
      </c>
      <c r="O6" s="79"/>
      <c r="P6" s="72"/>
      <c r="Q6" s="72"/>
    </row>
    <row r="7" spans="1:17" s="5" customFormat="1" ht="17.100000000000001" customHeight="1">
      <c r="A7" s="17">
        <v>2016</v>
      </c>
      <c r="B7" s="26">
        <v>1219</v>
      </c>
      <c r="C7" s="15">
        <f>[5]AXARQUIA!F24</f>
        <v>33545.848230572781</v>
      </c>
      <c r="D7" s="16">
        <f>[5]AXARQUIA!G24</f>
        <v>28259.512343426974</v>
      </c>
      <c r="E7" s="16">
        <f>[5]AXARQUIA!H24</f>
        <v>32539.280068101667</v>
      </c>
      <c r="F7" s="16">
        <f>[5]AXARQUIA!I24</f>
        <v>30392.725282743526</v>
      </c>
      <c r="G7" s="16">
        <f>[5]AXARQUIA!J24</f>
        <v>19886.762738659858</v>
      </c>
      <c r="H7" s="16">
        <f>[5]AXARQUIA!K24</f>
        <v>33748.94077587255</v>
      </c>
      <c r="I7" s="16">
        <f>[5]AXARQUIA!L24</f>
        <v>48258.939559771374</v>
      </c>
      <c r="J7" s="16">
        <f>[5]AXARQUIA!M24</f>
        <v>49926.670314970208</v>
      </c>
      <c r="K7" s="16">
        <f>[5]AXARQUIA!N24</f>
        <v>42601.996838136933</v>
      </c>
      <c r="L7" s="16">
        <f>[5]AXARQUIA!O24</f>
        <v>39706.816247111761</v>
      </c>
      <c r="M7" s="16">
        <f>[5]AXARQUIA!P24</f>
        <v>39380.682232761763</v>
      </c>
      <c r="N7" s="15">
        <f>[5]AXARQUIA!Q24</f>
        <v>39955.864039888118</v>
      </c>
      <c r="O7" s="46">
        <f>SUM(C7:N7)</f>
        <v>438204.03867201752</v>
      </c>
      <c r="P7" s="47">
        <f>O7/B7</f>
        <v>359.47829259394382</v>
      </c>
      <c r="Q7" s="48">
        <f>P7/1000</f>
        <v>0.35947829259394382</v>
      </c>
    </row>
    <row r="8" spans="1:17" s="6" customFormat="1" ht="15" thickBot="1">
      <c r="A8" s="18">
        <v>2015</v>
      </c>
      <c r="B8" s="27">
        <v>1282</v>
      </c>
      <c r="C8" s="30">
        <f>[6]AXARQUIA!F24</f>
        <v>33646.110909749907</v>
      </c>
      <c r="D8" s="19">
        <f>[6]AXARQUIA!G24</f>
        <v>29682.551649148241</v>
      </c>
      <c r="E8" s="19">
        <f>[6]AXARQUIA!H24</f>
        <v>37767.654947444724</v>
      </c>
      <c r="F8" s="19">
        <f>[6]AXARQUIA!I24</f>
        <v>32946.021505376346</v>
      </c>
      <c r="G8" s="19">
        <f>[6]AXARQUIA!J24</f>
        <v>34638.936812854896</v>
      </c>
      <c r="H8" s="19">
        <f>[6]AXARQUIA!K24</f>
        <v>38018.571946357377</v>
      </c>
      <c r="I8" s="19">
        <f>[6]AXARQUIA!L24</f>
        <v>42993.543554427932</v>
      </c>
      <c r="J8" s="19">
        <f>[6]AXARQUIA!M24</f>
        <v>41599.560227135436</v>
      </c>
      <c r="K8" s="19">
        <f>[6]AXARQUIA!N24</f>
        <v>35210.469977044821</v>
      </c>
      <c r="L8" s="19">
        <f>[6]AXARQUIA!O24</f>
        <v>43137.588498248158</v>
      </c>
      <c r="M8" s="19">
        <f>[6]AXARQUIA!P24</f>
        <v>32397.721396641296</v>
      </c>
      <c r="N8" s="30">
        <f>[6]AXARQUIA!Q24</f>
        <v>27009.201401473965</v>
      </c>
      <c r="O8" s="43">
        <f>SUM(C8:N8)</f>
        <v>429047.932825903</v>
      </c>
      <c r="P8" s="44">
        <f>O8/B8</f>
        <v>334.67077443518173</v>
      </c>
      <c r="Q8" s="45">
        <f>P8/1000</f>
        <v>0.33467077443518173</v>
      </c>
    </row>
    <row r="22" spans="2:13" ht="15.75" customHeight="1"/>
    <row r="32" spans="2:13">
      <c r="B32" s="74" t="s">
        <v>14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workbookViewId="0">
      <selection activeCell="S22" sqref="S22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3" t="s">
        <v>20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7" ht="17.25" customHeight="1"/>
    <row r="4" spans="1:17" ht="17.25" customHeight="1" thickBot="1"/>
    <row r="5" spans="1:17" ht="16.5" customHeight="1">
      <c r="A5" s="5"/>
      <c r="B5" s="82" t="s">
        <v>1</v>
      </c>
      <c r="C5" s="75" t="s">
        <v>16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84" t="s">
        <v>17</v>
      </c>
      <c r="P5" s="80" t="s">
        <v>0</v>
      </c>
      <c r="Q5" s="80" t="s">
        <v>19</v>
      </c>
    </row>
    <row r="6" spans="1:17" ht="17.100000000000001" customHeight="1" thickBot="1">
      <c r="A6" s="5"/>
      <c r="B6" s="83"/>
      <c r="C6" s="2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1" t="s">
        <v>13</v>
      </c>
      <c r="O6" s="85"/>
      <c r="P6" s="81"/>
      <c r="Q6" s="81"/>
    </row>
    <row r="7" spans="1:17" s="13" customFormat="1" ht="17.100000000000001" customHeight="1">
      <c r="A7" s="17">
        <v>2016</v>
      </c>
      <c r="B7" s="26">
        <v>1219</v>
      </c>
      <c r="C7" s="15">
        <f>'[1]Por Municipio - 2016'!C27</f>
        <v>298.17026509975403</v>
      </c>
      <c r="D7" s="16">
        <f>'[1]Por Municipio - 2016'!D27</f>
        <v>401.4471166985515</v>
      </c>
      <c r="E7" s="16">
        <f>'[1]Por Municipio - 2016'!E27</f>
        <v>211.77296525464067</v>
      </c>
      <c r="F7" s="16">
        <f>'[1]Por Municipio - 2016'!F27</f>
        <v>910.91385054735838</v>
      </c>
      <c r="G7" s="16">
        <f>'[1]Por Municipio - 2016'!G27</f>
        <v>548.28891004283673</v>
      </c>
      <c r="H7" s="16">
        <f>'[1]Por Municipio - 2016'!H27</f>
        <v>681.73488814850077</v>
      </c>
      <c r="I7" s="16">
        <f>'[1]Por Municipio - 2016'!I27</f>
        <v>1018.2508329366968</v>
      </c>
      <c r="J7" s="16">
        <f>'[1]Por Municipio - 2016'!J27</f>
        <v>783.26987148976673</v>
      </c>
      <c r="K7" s="16">
        <f>'[1]Por Municipio - 2016'!K27</f>
        <v>475.76392194193244</v>
      </c>
      <c r="L7" s="16">
        <f>'[1]Por Municipio - 2016'!L27</f>
        <v>739.75487862922409</v>
      </c>
      <c r="M7" s="16">
        <f>'[1]Por Municipio - 2016'!M27</f>
        <v>554.09090909090912</v>
      </c>
      <c r="N7" s="15">
        <f>'[1]Por Municipio - 2016'!N27</f>
        <v>884.80485483103291</v>
      </c>
      <c r="O7" s="46">
        <f>SUM(C7:N7)</f>
        <v>7508.263264711205</v>
      </c>
      <c r="P7" s="49">
        <f>O7/B7</f>
        <v>6.1593628094431541</v>
      </c>
      <c r="Q7" s="50">
        <f>P7/1000</f>
        <v>6.1593628094431538E-3</v>
      </c>
    </row>
    <row r="8" spans="1:17" s="7" customFormat="1" ht="15" thickBot="1">
      <c r="A8" s="18">
        <v>2015</v>
      </c>
      <c r="B8" s="27">
        <v>1282</v>
      </c>
      <c r="C8" s="30">
        <f>'[2]Por Municipio - 2015'!C27</f>
        <v>275.71757067496281</v>
      </c>
      <c r="D8" s="19">
        <f>'[2]Por Municipio - 2015'!D27</f>
        <v>400.57081022588937</v>
      </c>
      <c r="E8" s="19">
        <f>'[2]Por Municipio - 2015'!E27</f>
        <v>308.66495333423512</v>
      </c>
      <c r="F8" s="19">
        <f>'[2]Por Municipio - 2015'!F27</f>
        <v>447.39077505748685</v>
      </c>
      <c r="G8" s="19">
        <f>'[2]Por Municipio - 2015'!G27</f>
        <v>410.97524685513321</v>
      </c>
      <c r="H8" s="19">
        <f>'[2]Por Municipio - 2015'!H27</f>
        <v>469.93372108751521</v>
      </c>
      <c r="I8" s="19">
        <f>'[2]Por Municipio - 2015'!I27</f>
        <v>289.59015284728798</v>
      </c>
      <c r="J8" s="19">
        <f>'[2]Por Municipio - 2015'!J27</f>
        <v>423.11375625591774</v>
      </c>
      <c r="K8" s="19">
        <f>'[2]Por Municipio - 2015'!K27</f>
        <v>352.01677262275126</v>
      </c>
      <c r="L8" s="19">
        <f>'[2]Por Municipio - 2015'!L27</f>
        <v>490.74259434600293</v>
      </c>
      <c r="M8" s="19">
        <f>'[2]Por Municipio - 2015'!M27</f>
        <v>268.7812795888002</v>
      </c>
      <c r="N8" s="30">
        <f>'[2]Por Municipio - 2015'!N27</f>
        <v>263.57906127417829</v>
      </c>
      <c r="O8" s="43">
        <f>SUM(C8:N8)</f>
        <v>4401.0766941701613</v>
      </c>
      <c r="P8" s="51">
        <f>O8/B8</f>
        <v>3.4329771405383473</v>
      </c>
      <c r="Q8" s="52">
        <f>P8/1000</f>
        <v>3.4329771405383473E-3</v>
      </c>
    </row>
    <row r="31" spans="2:14">
      <c r="B31" s="74" t="s">
        <v>15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R15" sqref="R15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3" t="s">
        <v>21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4" spans="1:17" ht="15" thickBot="1"/>
    <row r="5" spans="1:17" ht="16.5" customHeight="1">
      <c r="A5" s="5"/>
      <c r="B5" s="88" t="s">
        <v>1</v>
      </c>
      <c r="C5" s="75" t="s">
        <v>16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90" t="s">
        <v>17</v>
      </c>
      <c r="P5" s="86" t="s">
        <v>0</v>
      </c>
      <c r="Q5" s="86" t="s">
        <v>19</v>
      </c>
    </row>
    <row r="6" spans="1:17" ht="17.100000000000001" customHeight="1" thickBot="1">
      <c r="A6" s="5"/>
      <c r="B6" s="89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8" t="s">
        <v>13</v>
      </c>
      <c r="O6" s="91"/>
      <c r="P6" s="87"/>
      <c r="Q6" s="87"/>
    </row>
    <row r="7" spans="1:17" s="13" customFormat="1" ht="17.100000000000001" customHeight="1">
      <c r="A7" s="17">
        <v>2016</v>
      </c>
      <c r="B7" s="26">
        <v>1219</v>
      </c>
      <c r="C7" s="25">
        <f>'[3]VIDRIO POR MUNICIPIOS'!C26</f>
        <v>1110.7643905849454</v>
      </c>
      <c r="D7" s="16">
        <f>'[3]VIDRIO POR MUNICIPIOS'!D26</f>
        <v>1818.130971801445</v>
      </c>
      <c r="E7" s="16">
        <f>'[3]VIDRIO POR MUNICIPIOS'!E26</f>
        <v>1619.272896760662</v>
      </c>
      <c r="F7" s="16">
        <f>'[3]VIDRIO POR MUNICIPIOS'!F26</f>
        <v>2210.1654625961314</v>
      </c>
      <c r="G7" s="16">
        <f>'[3]VIDRIO POR MUNICIPIOS'!G26</f>
        <v>2460.1584712188305</v>
      </c>
      <c r="H7" s="16">
        <f>'[3]VIDRIO POR MUNICIPIOS'!H26</f>
        <v>2369.2519226287582</v>
      </c>
      <c r="I7" s="16">
        <f>'[3]VIDRIO POR MUNICIPIOS'!I26</f>
        <v>2306.7536704730833</v>
      </c>
      <c r="J7" s="16">
        <f>'[3]VIDRIO POR MUNICIPIOS'!J26</f>
        <v>1676.0894896294571</v>
      </c>
      <c r="K7" s="16">
        <f>'[3]VIDRIO POR MUNICIPIOS'!K26</f>
        <v>2227.2104404567704</v>
      </c>
      <c r="L7" s="16">
        <f>'[3]VIDRIO POR MUNICIPIOS'!L26</f>
        <v>2443.1134933581916</v>
      </c>
      <c r="M7" s="16">
        <f>'[3]VIDRIO POR MUNICIPIOS'!M26</f>
        <v>2164.7121883010955</v>
      </c>
      <c r="N7" s="70">
        <f>'[3]VIDRIO POR MUNICIPIOS'!N26</f>
        <v>0</v>
      </c>
      <c r="O7" s="68">
        <f>SUM(C7:N7)</f>
        <v>22405.62339780937</v>
      </c>
      <c r="P7" s="53">
        <f>O7/B7</f>
        <v>18.380330925192265</v>
      </c>
      <c r="Q7" s="54">
        <f>P7/1000</f>
        <v>1.8380330925192263E-2</v>
      </c>
    </row>
    <row r="8" spans="1:17" s="4" customFormat="1" ht="15" thickBot="1">
      <c r="A8" s="18">
        <v>2015</v>
      </c>
      <c r="B8" s="27">
        <v>1282</v>
      </c>
      <c r="C8" s="23">
        <f>'[4]VIDRIO POR MUNICIPIOS'!C26</f>
        <v>2434.6238532110092</v>
      </c>
      <c r="D8" s="101">
        <f>'[4]VIDRIO POR MUNICIPIOS'!D26</f>
        <v>0</v>
      </c>
      <c r="E8" s="101">
        <f>'[4]VIDRIO POR MUNICIPIOS'!E26</f>
        <v>2493.4311926605506</v>
      </c>
      <c r="F8" s="101">
        <f>'[4]VIDRIO POR MUNICIPIOS'!F26</f>
        <v>2411.1009174311926</v>
      </c>
      <c r="G8" s="101">
        <f>'[4]VIDRIO POR MUNICIPIOS'!G26</f>
        <v>4875.1284403669724</v>
      </c>
      <c r="H8" s="101">
        <f>'[4]VIDRIO POR MUNICIPIOS'!H26</f>
        <v>1934.7614678899083</v>
      </c>
      <c r="I8" s="101">
        <f>'[4]VIDRIO POR MUNICIPIOS'!I26</f>
        <v>2446.3853211009173</v>
      </c>
      <c r="J8" s="101">
        <f>'[4]VIDRIO POR MUNICIPIOS'!J26</f>
        <v>2346.4128440366972</v>
      </c>
      <c r="K8" s="101">
        <f>'[4]VIDRIO POR MUNICIPIOS'!K26</f>
        <v>2446.3853211009173</v>
      </c>
      <c r="L8" s="101">
        <f>'[4]VIDRIO POR MUNICIPIOS'!L26</f>
        <v>2416.9816513761466</v>
      </c>
      <c r="M8" s="101">
        <f>'[4]VIDRIO POR MUNICIPIOS'!M26</f>
        <v>2493.4311926605506</v>
      </c>
      <c r="N8" s="102">
        <f>'[4]VIDRIO POR MUNICIPIOS'!N26</f>
        <v>1858.3119266055046</v>
      </c>
      <c r="O8" s="69">
        <f>SUM(C8:N8)</f>
        <v>28156.954128440371</v>
      </c>
      <c r="P8" s="55">
        <f>O8/B8</f>
        <v>21.963302752293583</v>
      </c>
      <c r="Q8" s="56">
        <f>P8/1000</f>
        <v>2.1963302752293582E-2</v>
      </c>
    </row>
    <row r="33" spans="2:13">
      <c r="B33" s="74" t="s">
        <v>15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>
      <selection activeCell="O8" sqref="O8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3" t="s">
        <v>22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4" spans="1:17" ht="15" thickBot="1"/>
    <row r="5" spans="1:17" ht="16.5" customHeight="1">
      <c r="B5" s="98" t="s">
        <v>1</v>
      </c>
      <c r="C5" s="100" t="s">
        <v>16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94" t="s">
        <v>17</v>
      </c>
      <c r="P5" s="96" t="s">
        <v>0</v>
      </c>
      <c r="Q5" s="92" t="s">
        <v>19</v>
      </c>
    </row>
    <row r="6" spans="1:17" ht="17.100000000000001" customHeight="1" thickBot="1">
      <c r="B6" s="99"/>
      <c r="C6" s="38" t="s">
        <v>2</v>
      </c>
      <c r="D6" s="39" t="s">
        <v>3</v>
      </c>
      <c r="E6" s="40" t="s">
        <v>4</v>
      </c>
      <c r="F6" s="40" t="s">
        <v>5</v>
      </c>
      <c r="G6" s="40" t="s">
        <v>6</v>
      </c>
      <c r="H6" s="40" t="s">
        <v>7</v>
      </c>
      <c r="I6" s="40" t="s">
        <v>8</v>
      </c>
      <c r="J6" s="40" t="s">
        <v>9</v>
      </c>
      <c r="K6" s="40" t="s">
        <v>10</v>
      </c>
      <c r="L6" s="40" t="s">
        <v>11</v>
      </c>
      <c r="M6" s="40" t="s">
        <v>12</v>
      </c>
      <c r="N6" s="39" t="s">
        <v>13</v>
      </c>
      <c r="O6" s="95"/>
      <c r="P6" s="97"/>
      <c r="Q6" s="93"/>
    </row>
    <row r="7" spans="1:17" ht="17.100000000000001" customHeight="1">
      <c r="A7" s="36">
        <v>2016</v>
      </c>
      <c r="B7" s="34">
        <v>1219</v>
      </c>
      <c r="C7" s="57">
        <v>1221</v>
      </c>
      <c r="D7" s="58">
        <v>1419</v>
      </c>
      <c r="E7" s="59">
        <v>2094</v>
      </c>
      <c r="F7" s="59">
        <v>1099</v>
      </c>
      <c r="G7" s="59">
        <v>1220</v>
      </c>
      <c r="H7" s="59">
        <v>1298</v>
      </c>
      <c r="I7" s="59">
        <v>2361</v>
      </c>
      <c r="J7" s="59">
        <v>1941</v>
      </c>
      <c r="K7" s="59">
        <v>1596</v>
      </c>
      <c r="L7" s="59">
        <v>1433</v>
      </c>
      <c r="M7" s="59">
        <v>1335</v>
      </c>
      <c r="N7" s="58">
        <v>1671</v>
      </c>
      <c r="O7" s="66">
        <f>SUM(C7:N7)</f>
        <v>18688</v>
      </c>
      <c r="P7" s="67">
        <f>O7/B7</f>
        <v>15.330598851517637</v>
      </c>
      <c r="Q7" s="60">
        <f>P7/1000</f>
        <v>1.5330598851517637E-2</v>
      </c>
    </row>
    <row r="8" spans="1:17" s="4" customFormat="1" ht="15" thickBot="1">
      <c r="A8" s="37">
        <v>2015</v>
      </c>
      <c r="B8" s="35">
        <v>1282</v>
      </c>
      <c r="C8" s="61">
        <v>1277</v>
      </c>
      <c r="D8" s="62">
        <v>1202</v>
      </c>
      <c r="E8" s="63">
        <v>1223</v>
      </c>
      <c r="F8" s="63">
        <v>1732</v>
      </c>
      <c r="G8" s="63">
        <v>1330</v>
      </c>
      <c r="H8" s="63">
        <v>1291</v>
      </c>
      <c r="I8" s="63">
        <v>1998</v>
      </c>
      <c r="J8" s="63">
        <v>1863</v>
      </c>
      <c r="K8" s="63">
        <v>1792</v>
      </c>
      <c r="L8" s="63">
        <v>1755</v>
      </c>
      <c r="M8" s="63">
        <v>1225</v>
      </c>
      <c r="N8" s="64">
        <v>1188</v>
      </c>
      <c r="O8" s="41">
        <f>SUM(C8:N8)</f>
        <v>17876</v>
      </c>
      <c r="P8" s="65">
        <f>O8/B8</f>
        <v>13.94383775351014</v>
      </c>
      <c r="Q8" s="42">
        <f>P8/1000</f>
        <v>1.394383775351014E-2</v>
      </c>
    </row>
    <row r="11" spans="1:17">
      <c r="H11" s="11"/>
    </row>
    <row r="32" spans="2:10">
      <c r="B32" s="74" t="s">
        <v>15</v>
      </c>
      <c r="C32" s="74"/>
      <c r="D32" s="74"/>
      <c r="E32" s="74"/>
      <c r="F32" s="74"/>
      <c r="G32" s="74"/>
      <c r="H32" s="74"/>
      <c r="I32" s="74"/>
      <c r="J32" s="74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7: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