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O7" i="3"/>
  <c r="P7" s="1"/>
  <c r="O8" i="1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<sst xmlns="http://schemas.openxmlformats.org/spreadsheetml/2006/main" count="76" uniqueCount="23">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</sst>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55009.682517285168</c:v>
                </c:pt>
                <c:pt idx="1">
                  <c:v>56651.182446733459</c:v>
                </c:pt>
                <c:pt idx="2">
                  <c:v>59916.2424156907</c:v>
                </c:pt>
                <c:pt idx="3">
                  <c:v>70354.268378721608</c:v>
                </c:pt>
                <c:pt idx="4">
                  <c:v>69206.115422604766</c:v>
                </c:pt>
                <c:pt idx="5">
                  <c:v>68105.8021729928</c:v>
                </c:pt>
                <c:pt idx="6">
                  <c:v>76405.991251587417</c:v>
                </c:pt>
                <c:pt idx="7">
                  <c:v>82194.595738676449</c:v>
                </c:pt>
                <c:pt idx="8">
                  <c:v>75401.357414985177</c:v>
                </c:pt>
                <c:pt idx="9">
                  <c:v>73039.271906307316</c:v>
                </c:pt>
                <c:pt idx="10">
                  <c:v>66730.410610977851</c:v>
                </c:pt>
                <c:pt idx="11">
                  <c:v>63184.2923663045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68961.4126394052</c:v>
                </c:pt>
                <c:pt idx="1">
                  <c:v>60891.206748641693</c:v>
                </c:pt>
                <c:pt idx="2">
                  <c:v>67005.630540463259</c:v>
                </c:pt>
                <c:pt idx="3">
                  <c:v>65049.848441521302</c:v>
                </c:pt>
                <c:pt idx="4">
                  <c:v>72414.543894766946</c:v>
                </c:pt>
                <c:pt idx="5">
                  <c:v>70283.128395767795</c:v>
                </c:pt>
                <c:pt idx="6">
                  <c:v>67264.61538461539</c:v>
                </c:pt>
                <c:pt idx="7">
                  <c:v>82142.848155561907</c:v>
                </c:pt>
                <c:pt idx="8">
                  <c:v>64901.006577066059</c:v>
                </c:pt>
                <c:pt idx="9">
                  <c:v>68699.450957963971</c:v>
                </c:pt>
                <c:pt idx="10">
                  <c:v>65002.219044895624</c:v>
                </c:pt>
                <c:pt idx="11">
                  <c:v>64615.230197311983</c:v>
                </c:pt>
              </c:numCache>
            </c:numRef>
          </c:val>
        </c:ser>
        <c:marker val="1"/>
        <c:axId val="128685568"/>
        <c:axId val="128687104"/>
      </c:lineChart>
      <c:catAx>
        <c:axId val="12868556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8687104"/>
        <c:crossesAt val="0"/>
        <c:auto val="1"/>
        <c:lblAlgn val="ctr"/>
        <c:lblOffset val="100"/>
      </c:catAx>
      <c:valAx>
        <c:axId val="1286871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868556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34"/>
          <c:y val="0.88924017611389083"/>
          <c:w val="0.52418879056047263"/>
          <c:h val="7.5527441092335404E-2"/>
        </c:manualLayout>
      </c:layout>
    </c:legend>
    <c:plotVisOnly val="1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234.11724915445322</c:v>
                </c:pt>
                <c:pt idx="1">
                  <c:v>1022.4712514092446</c:v>
                </c:pt>
                <c:pt idx="2">
                  <c:v>616.34949267192792</c:v>
                </c:pt>
                <c:pt idx="3">
                  <c:v>821.79932356257052</c:v>
                </c:pt>
                <c:pt idx="4">
                  <c:v>716.6854565952649</c:v>
                </c:pt>
                <c:pt idx="5">
                  <c:v>769.24239007891777</c:v>
                </c:pt>
                <c:pt idx="6">
                  <c:v>243.67305524239009</c:v>
                </c:pt>
                <c:pt idx="7">
                  <c:v>248.45095828635851</c:v>
                </c:pt>
                <c:pt idx="8">
                  <c:v>458.67869222096954</c:v>
                </c:pt>
                <c:pt idx="9">
                  <c:v>668.90642615558068</c:v>
                </c:pt>
                <c:pt idx="10">
                  <c:v>664.12852311161214</c:v>
                </c:pt>
                <c:pt idx="11">
                  <c:v>248.45095828635851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272.50057405281291</c:v>
                </c:pt>
                <c:pt idx="1">
                  <c:v>592.80826636050517</c:v>
                </c:pt>
                <c:pt idx="2">
                  <c:v>1209.5200918484502</c:v>
                </c:pt>
                <c:pt idx="3">
                  <c:v>750.57175660160738</c:v>
                </c:pt>
                <c:pt idx="4">
                  <c:v>1458.1171067738233</c:v>
                </c:pt>
                <c:pt idx="5">
                  <c:v>779.25602755453497</c:v>
                </c:pt>
                <c:pt idx="6">
                  <c:v>1180.8358208955224</c:v>
                </c:pt>
                <c:pt idx="7">
                  <c:v>1037.414466130884</c:v>
                </c:pt>
                <c:pt idx="8">
                  <c:v>1300.3536165327209</c:v>
                </c:pt>
                <c:pt idx="9">
                  <c:v>774.475315729047</c:v>
                </c:pt>
                <c:pt idx="10">
                  <c:v>1070.8794489092998</c:v>
                </c:pt>
                <c:pt idx="11">
                  <c:v>497.19402985074623</c:v>
                </c:pt>
              </c:numCache>
            </c:numRef>
          </c:val>
        </c:ser>
        <c:marker val="1"/>
        <c:axId val="129596800"/>
        <c:axId val="127345792"/>
      </c:lineChart>
      <c:catAx>
        <c:axId val="12959680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45792"/>
        <c:crossesAt val="0"/>
        <c:auto val="1"/>
        <c:lblAlgn val="ctr"/>
        <c:lblOffset val="100"/>
      </c:catAx>
      <c:valAx>
        <c:axId val="127345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959680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85"/>
          <c:w val="0.52571251548946718"/>
          <c:h val="0.11075973149777101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648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2011.9537431527694</c:v>
                </c:pt>
                <c:pt idx="1">
                  <c:v>3146.8263995866446</c:v>
                </c:pt>
                <c:pt idx="2">
                  <c:v>1103.9951308581863</c:v>
                </c:pt>
                <c:pt idx="3">
                  <c:v>2880.6131577990327</c:v>
                </c:pt>
                <c:pt idx="4">
                  <c:v>1962.9446135118685</c:v>
                </c:pt>
                <c:pt idx="5">
                  <c:v>0</c:v>
                </c:pt>
                <c:pt idx="6">
                  <c:v>2016.2750845546786</c:v>
                </c:pt>
                <c:pt idx="7">
                  <c:v>2409.188544067586</c:v>
                </c:pt>
                <c:pt idx="8">
                  <c:v>2869.8272525098791</c:v>
                </c:pt>
                <c:pt idx="9">
                  <c:v>2104.8131466828972</c:v>
                </c:pt>
                <c:pt idx="10">
                  <c:v>1954.3033847260181</c:v>
                </c:pt>
                <c:pt idx="11">
                  <c:v>905.37918441874626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1057.6216016275198</c:v>
                </c:pt>
                <c:pt idx="1">
                  <c:v>1011.4148326243758</c:v>
                </c:pt>
                <c:pt idx="2">
                  <c:v>2945.6697350056706</c:v>
                </c:pt>
                <c:pt idx="3">
                  <c:v>2228.1930830405031</c:v>
                </c:pt>
                <c:pt idx="4">
                  <c:v>2055.7060849598165</c:v>
                </c:pt>
                <c:pt idx="5">
                  <c:v>996.0125762899944</c:v>
                </c:pt>
                <c:pt idx="6">
                  <c:v>1854.9161882893227</c:v>
                </c:pt>
                <c:pt idx="7">
                  <c:v>1039.6523025707415</c:v>
                </c:pt>
                <c:pt idx="8">
                  <c:v>2043.3660070279266</c:v>
                </c:pt>
                <c:pt idx="9">
                  <c:v>1992.0251525799888</c:v>
                </c:pt>
                <c:pt idx="10">
                  <c:v>0</c:v>
                </c:pt>
                <c:pt idx="11">
                  <c:v>1902.1786572960975</c:v>
                </c:pt>
              </c:numCache>
            </c:numRef>
          </c:val>
        </c:ser>
        <c:marker val="1"/>
        <c:axId val="127374848"/>
        <c:axId val="127376384"/>
      </c:lineChart>
      <c:catAx>
        <c:axId val="1273748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376384"/>
        <c:crossesAt val="0"/>
        <c:auto val="1"/>
        <c:lblAlgn val="ctr"/>
        <c:lblOffset val="100"/>
      </c:catAx>
      <c:valAx>
        <c:axId val="1273763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73748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7"/>
        </c:manualLayout>
      </c:layout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1398</c:v>
                </c:pt>
                <c:pt idx="1">
                  <c:v>1172</c:v>
                </c:pt>
                <c:pt idx="2">
                  <c:v>1169</c:v>
                </c:pt>
                <c:pt idx="3">
                  <c:v>1559</c:v>
                </c:pt>
                <c:pt idx="4">
                  <c:v>1370</c:v>
                </c:pt>
                <c:pt idx="5">
                  <c:v>1420</c:v>
                </c:pt>
                <c:pt idx="6">
                  <c:v>1831</c:v>
                </c:pt>
                <c:pt idx="7">
                  <c:v>1660</c:v>
                </c:pt>
                <c:pt idx="8">
                  <c:v>1822</c:v>
                </c:pt>
                <c:pt idx="9">
                  <c:v>1604</c:v>
                </c:pt>
                <c:pt idx="10">
                  <c:v>1488</c:v>
                </c:pt>
                <c:pt idx="11">
                  <c:v>1411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1274</c:v>
                </c:pt>
                <c:pt idx="1">
                  <c:v>1388</c:v>
                </c:pt>
                <c:pt idx="2">
                  <c:v>1243</c:v>
                </c:pt>
                <c:pt idx="3">
                  <c:v>1158</c:v>
                </c:pt>
                <c:pt idx="4">
                  <c:v>1370</c:v>
                </c:pt>
                <c:pt idx="5">
                  <c:v>1088</c:v>
                </c:pt>
                <c:pt idx="6">
                  <c:v>1150</c:v>
                </c:pt>
                <c:pt idx="7">
                  <c:v>1119</c:v>
                </c:pt>
                <c:pt idx="8">
                  <c:v>1723</c:v>
                </c:pt>
                <c:pt idx="9">
                  <c:v>1498</c:v>
                </c:pt>
                <c:pt idx="10">
                  <c:v>1251</c:v>
                </c:pt>
                <c:pt idx="11">
                  <c:v>1797</c:v>
                </c:pt>
              </c:numCache>
            </c:numRef>
          </c:val>
        </c:ser>
        <c:marker val="1"/>
        <c:axId val="129822080"/>
        <c:axId val="129635456"/>
      </c:lineChart>
      <c:catAx>
        <c:axId val="12982208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9635456"/>
        <c:crosses val="autoZero"/>
        <c:auto val="1"/>
        <c:lblAlgn val="ctr"/>
        <c:lblOffset val="100"/>
      </c:catAx>
      <c:valAx>
        <c:axId val="1296354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982208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39"/>
          <c:y val="0.85056911988823958"/>
          <c:w val="0.36796145739235253"/>
          <c:h val="0.12152495554991133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18">
          <cell r="F18">
            <v>68961.4126394052</v>
          </cell>
          <cell r="G18">
            <v>60891.206748641693</v>
          </cell>
          <cell r="H18">
            <v>67005.630540463259</v>
          </cell>
          <cell r="I18">
            <v>65049.848441521302</v>
          </cell>
          <cell r="J18">
            <v>72414.543894766946</v>
          </cell>
          <cell r="K18">
            <v>70283.128395767795</v>
          </cell>
          <cell r="L18">
            <v>67264.61538461539</v>
          </cell>
          <cell r="M18">
            <v>82142.848155561907</v>
          </cell>
          <cell r="N18">
            <v>64901.006577066059</v>
          </cell>
          <cell r="O18">
            <v>68699.450957963971</v>
          </cell>
          <cell r="P18">
            <v>65002.219044895624</v>
          </cell>
          <cell r="Q18">
            <v>64615.230197311983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F18">
            <v>55009.682517285168</v>
          </cell>
          <cell r="G18">
            <v>56651.182446733459</v>
          </cell>
          <cell r="H18">
            <v>59916.2424156907</v>
          </cell>
          <cell r="I18">
            <v>70354.268378721608</v>
          </cell>
          <cell r="J18">
            <v>69206.115422604766</v>
          </cell>
          <cell r="K18">
            <v>68105.8021729928</v>
          </cell>
          <cell r="L18">
            <v>76405.991251587417</v>
          </cell>
          <cell r="M18">
            <v>82194.595738676449</v>
          </cell>
          <cell r="N18">
            <v>75401.357414985177</v>
          </cell>
          <cell r="O18">
            <v>73039.271906307316</v>
          </cell>
          <cell r="P18">
            <v>66730.410610977851</v>
          </cell>
          <cell r="Q18">
            <v>63184.2923663045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1">
          <cell r="C21">
            <v>272.50057405281291</v>
          </cell>
          <cell r="D21">
            <v>592.80826636050517</v>
          </cell>
          <cell r="E21">
            <v>1209.5200918484502</v>
          </cell>
          <cell r="F21">
            <v>750.57175660160738</v>
          </cell>
          <cell r="G21">
            <v>1458.1171067738233</v>
          </cell>
          <cell r="H21">
            <v>779.25602755453497</v>
          </cell>
          <cell r="I21">
            <v>1180.8358208955224</v>
          </cell>
          <cell r="J21">
            <v>1037.414466130884</v>
          </cell>
          <cell r="K21">
            <v>1300.3536165327209</v>
          </cell>
          <cell r="L21">
            <v>774.475315729047</v>
          </cell>
          <cell r="M21">
            <v>1070.8794489092998</v>
          </cell>
          <cell r="N21">
            <v>497.19402985074623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1">
          <cell r="C21">
            <v>234.11724915445322</v>
          </cell>
          <cell r="D21">
            <v>1022.4712514092446</v>
          </cell>
          <cell r="E21">
            <v>616.34949267192792</v>
          </cell>
          <cell r="F21">
            <v>821.79932356257052</v>
          </cell>
          <cell r="G21">
            <v>716.6854565952649</v>
          </cell>
          <cell r="H21">
            <v>769.24239007891777</v>
          </cell>
          <cell r="I21">
            <v>243.67305524239009</v>
          </cell>
          <cell r="J21">
            <v>248.45095828635851</v>
          </cell>
          <cell r="K21">
            <v>458.67869222096954</v>
          </cell>
          <cell r="L21">
            <v>668.90642615558068</v>
          </cell>
          <cell r="M21">
            <v>664.12852311161214</v>
          </cell>
          <cell r="N21">
            <v>248.45095828635851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0">
          <cell r="C20">
            <v>1057.6216016275198</v>
          </cell>
          <cell r="D20">
            <v>1011.4148326243758</v>
          </cell>
          <cell r="E20">
            <v>2945.6697350056706</v>
          </cell>
          <cell r="F20">
            <v>2228.1930830405031</v>
          </cell>
          <cell r="G20">
            <v>2055.7060849598165</v>
          </cell>
          <cell r="H20">
            <v>996.0125762899944</v>
          </cell>
          <cell r="I20">
            <v>1854.9161882893227</v>
          </cell>
          <cell r="J20">
            <v>1039.6523025707415</v>
          </cell>
          <cell r="K20">
            <v>2043.3660070279266</v>
          </cell>
          <cell r="L20">
            <v>1992.0251525799888</v>
          </cell>
          <cell r="M20">
            <v>0</v>
          </cell>
          <cell r="N20">
            <v>1902.1786572960975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">
          <cell r="C20">
            <v>2011.9537431527694</v>
          </cell>
          <cell r="D20">
            <v>3146.8263995866446</v>
          </cell>
          <cell r="E20">
            <v>1103.9951308581863</v>
          </cell>
          <cell r="F20">
            <v>2880.6131577990327</v>
          </cell>
          <cell r="G20">
            <v>1962.9446135118685</v>
          </cell>
          <cell r="H20">
            <v>0</v>
          </cell>
          <cell r="I20">
            <v>2016.2750845546786</v>
          </cell>
          <cell r="J20">
            <v>2409.188544067586</v>
          </cell>
          <cell r="K20">
            <v>2869.8272525098791</v>
          </cell>
          <cell r="L20">
            <v>2104.8131466828972</v>
          </cell>
          <cell r="M20">
            <v>1954.3033847260181</v>
          </cell>
          <cell r="N20">
            <v>905.37918441874626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0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2" t="s">
        <v>17</v>
      </c>
      <c r="P5" s="65" t="s">
        <v>0</v>
      </c>
      <c r="Q5" s="65" t="s">
        <v>19</v>
      </c>
    </row>
    <row r="6" spans="1:17" s="5" customFormat="1" ht="17.100000000000001" customHeight="1" thickBot="1">
      <c r="A6" s="1"/>
      <c r="B6" s="7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3"/>
      <c r="P6" s="66"/>
      <c r="Q6" s="66"/>
    </row>
    <row r="7" spans="1:17" s="5" customFormat="1" ht="17.100000000000001" customHeight="1">
      <c r="A7" s="17">
        <v>2016</v>
      </c>
      <c r="B7" s="27">
        <v>2082</v>
      </c>
      <c r="C7" s="15">
        <f>[1]GUADALHORCE!F18</f>
        <v>68961.4126394052</v>
      </c>
      <c r="D7" s="16">
        <f>[1]GUADALHORCE!G18</f>
        <v>60891.206748641693</v>
      </c>
      <c r="E7" s="16">
        <f>[1]GUADALHORCE!H18</f>
        <v>67005.630540463259</v>
      </c>
      <c r="F7" s="16">
        <f>[1]GUADALHORCE!I18</f>
        <v>65049.848441521302</v>
      </c>
      <c r="G7" s="16">
        <f>[1]GUADALHORCE!J18</f>
        <v>72414.543894766946</v>
      </c>
      <c r="H7" s="16">
        <f>[1]GUADALHORCE!K18</f>
        <v>70283.128395767795</v>
      </c>
      <c r="I7" s="16">
        <f>[1]GUADALHORCE!L18</f>
        <v>67264.61538461539</v>
      </c>
      <c r="J7" s="16">
        <f>[1]GUADALHORCE!M18</f>
        <v>82142.848155561907</v>
      </c>
      <c r="K7" s="16">
        <f>[1]GUADALHORCE!N18</f>
        <v>64901.006577066059</v>
      </c>
      <c r="L7" s="16">
        <f>[1]GUADALHORCE!O18</f>
        <v>68699.450957963971</v>
      </c>
      <c r="M7" s="16">
        <f>[1]GUADALHORCE!P18</f>
        <v>65002.219044895624</v>
      </c>
      <c r="N7" s="16">
        <f>[1]GUADALHORCE!Q18</f>
        <v>64615.230197311983</v>
      </c>
      <c r="O7" s="50">
        <f>SUM(C7:N7)</f>
        <v>817231.14097798103</v>
      </c>
      <c r="P7" s="51">
        <f>O7/B7</f>
        <v>392.52216185301683</v>
      </c>
      <c r="Q7" s="52">
        <f>P7/1000</f>
        <v>0.3925221618530168</v>
      </c>
    </row>
    <row r="8" spans="1:17" s="6" customFormat="1" ht="15" thickBot="1">
      <c r="A8" s="18">
        <v>2015</v>
      </c>
      <c r="B8" s="28">
        <v>2119</v>
      </c>
      <c r="C8" s="31">
        <f>[2]GUADALHORCE!F18</f>
        <v>55009.682517285168</v>
      </c>
      <c r="D8" s="19">
        <f>[2]GUADALHORCE!G18</f>
        <v>56651.182446733459</v>
      </c>
      <c r="E8" s="19">
        <f>[2]GUADALHORCE!H18</f>
        <v>59916.2424156907</v>
      </c>
      <c r="F8" s="19">
        <f>[2]GUADALHORCE!I18</f>
        <v>70354.268378721608</v>
      </c>
      <c r="G8" s="19">
        <f>[2]GUADALHORCE!J18</f>
        <v>69206.115422604766</v>
      </c>
      <c r="H8" s="19">
        <f>[2]GUADALHORCE!K18</f>
        <v>68105.8021729928</v>
      </c>
      <c r="I8" s="19">
        <f>[2]GUADALHORCE!L18</f>
        <v>76405.991251587417</v>
      </c>
      <c r="J8" s="19">
        <f>[2]GUADALHORCE!M18</f>
        <v>82194.595738676449</v>
      </c>
      <c r="K8" s="19">
        <f>[2]GUADALHORCE!N18</f>
        <v>75401.357414985177</v>
      </c>
      <c r="L8" s="19">
        <f>[2]GUADALHORCE!O18</f>
        <v>73039.271906307316</v>
      </c>
      <c r="M8" s="19">
        <f>[2]GUADALHORCE!P18</f>
        <v>66730.410610977851</v>
      </c>
      <c r="N8" s="31">
        <f>[2]GUADALHORCE!Q18</f>
        <v>63184.2923663045</v>
      </c>
      <c r="O8" s="47">
        <f>SUM(C8:N8)</f>
        <v>816199.21264286723</v>
      </c>
      <c r="P8" s="48">
        <f>O8/B8</f>
        <v>385.18131790602513</v>
      </c>
      <c r="Q8" s="49">
        <f>P8/1000</f>
        <v>0.38518131790602511</v>
      </c>
    </row>
    <row r="22" spans="2:13" ht="15.75" customHeight="1"/>
    <row r="32" spans="2:13">
      <c r="B32" s="68" t="s">
        <v>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T18" sqref="T1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7.25" customHeight="1"/>
    <row r="4" spans="1:17" ht="17.25" customHeight="1" thickBot="1"/>
    <row r="5" spans="1:17" ht="16.5" customHeight="1">
      <c r="A5" s="5"/>
      <c r="B5" s="76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 t="s">
        <v>17</v>
      </c>
      <c r="P5" s="74" t="s">
        <v>0</v>
      </c>
      <c r="Q5" s="74" t="s">
        <v>19</v>
      </c>
    </row>
    <row r="6" spans="1:17" ht="17.100000000000001" customHeight="1" thickBot="1">
      <c r="A6" s="5"/>
      <c r="B6" s="7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79"/>
      <c r="P6" s="75"/>
      <c r="Q6" s="75"/>
    </row>
    <row r="7" spans="1:17" s="13" customFormat="1" ht="17.100000000000001" customHeight="1">
      <c r="A7" s="17">
        <v>2016</v>
      </c>
      <c r="B7" s="27">
        <v>2082</v>
      </c>
      <c r="C7" s="15">
        <f>'[3]Por Municipio - 2016'!C21</f>
        <v>272.50057405281291</v>
      </c>
      <c r="D7" s="16">
        <f>'[3]Por Municipio - 2016'!D21</f>
        <v>592.80826636050517</v>
      </c>
      <c r="E7" s="16">
        <f>'[3]Por Municipio - 2016'!E21</f>
        <v>1209.5200918484502</v>
      </c>
      <c r="F7" s="16">
        <f>'[3]Por Municipio - 2016'!F21</f>
        <v>750.57175660160738</v>
      </c>
      <c r="G7" s="16">
        <f>'[3]Por Municipio - 2016'!G21</f>
        <v>1458.1171067738233</v>
      </c>
      <c r="H7" s="16">
        <f>'[3]Por Municipio - 2016'!H21</f>
        <v>779.25602755453497</v>
      </c>
      <c r="I7" s="16">
        <f>'[3]Por Municipio - 2016'!I21</f>
        <v>1180.8358208955224</v>
      </c>
      <c r="J7" s="16">
        <f>'[3]Por Municipio - 2016'!J21</f>
        <v>1037.414466130884</v>
      </c>
      <c r="K7" s="16">
        <f>'[3]Por Municipio - 2016'!K21</f>
        <v>1300.3536165327209</v>
      </c>
      <c r="L7" s="16">
        <f>'[3]Por Municipio - 2016'!L21</f>
        <v>774.475315729047</v>
      </c>
      <c r="M7" s="16">
        <f>'[3]Por Municipio - 2016'!M21</f>
        <v>1070.8794489092998</v>
      </c>
      <c r="N7" s="15">
        <f>'[3]Por Municipio - 2016'!N21</f>
        <v>497.19402985074623</v>
      </c>
      <c r="O7" s="50">
        <f>SUM(C7:N7)</f>
        <v>10923.926521239955</v>
      </c>
      <c r="P7" s="53">
        <f>O7/B7</f>
        <v>5.2468427095292771</v>
      </c>
      <c r="Q7" s="54">
        <f>P7/1000</f>
        <v>5.2468427095292772E-3</v>
      </c>
    </row>
    <row r="8" spans="1:17" s="7" customFormat="1" ht="15" thickBot="1">
      <c r="A8" s="18">
        <v>2015</v>
      </c>
      <c r="B8" s="28">
        <v>2119</v>
      </c>
      <c r="C8" s="31">
        <f>'[4]Por Municipio - 2015'!C21</f>
        <v>234.11724915445322</v>
      </c>
      <c r="D8" s="19">
        <f>'[4]Por Municipio - 2015'!D21</f>
        <v>1022.4712514092446</v>
      </c>
      <c r="E8" s="19">
        <f>'[4]Por Municipio - 2015'!E21</f>
        <v>616.34949267192792</v>
      </c>
      <c r="F8" s="19">
        <f>'[4]Por Municipio - 2015'!F21</f>
        <v>821.79932356257052</v>
      </c>
      <c r="G8" s="19">
        <f>'[4]Por Municipio - 2015'!G21</f>
        <v>716.6854565952649</v>
      </c>
      <c r="H8" s="19">
        <f>'[4]Por Municipio - 2015'!H21</f>
        <v>769.24239007891777</v>
      </c>
      <c r="I8" s="19">
        <f>'[4]Por Municipio - 2015'!I21</f>
        <v>243.67305524239009</v>
      </c>
      <c r="J8" s="19">
        <f>'[4]Por Municipio - 2015'!J21</f>
        <v>248.45095828635851</v>
      </c>
      <c r="K8" s="19">
        <f>'[4]Por Municipio - 2015'!K21</f>
        <v>458.67869222096954</v>
      </c>
      <c r="L8" s="19">
        <f>'[4]Por Municipio - 2015'!L21</f>
        <v>668.90642615558068</v>
      </c>
      <c r="M8" s="19">
        <f>'[4]Por Municipio - 2015'!M21</f>
        <v>664.12852311161214</v>
      </c>
      <c r="N8" s="31">
        <f>'[4]Por Municipio - 2015'!N21</f>
        <v>248.45095828635851</v>
      </c>
      <c r="O8" s="47">
        <f>SUM(C8:N8)</f>
        <v>6712.9537767756474</v>
      </c>
      <c r="P8" s="55">
        <f>O8/B8</f>
        <v>3.1679819616685454</v>
      </c>
      <c r="Q8" s="56">
        <f>P8/1000</f>
        <v>3.1679819616685454E-3</v>
      </c>
    </row>
    <row r="31" spans="2:14">
      <c r="B31" s="68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F9" sqref="F9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67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A5" s="5"/>
      <c r="B5" s="82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7">
        <v>2082</v>
      </c>
      <c r="C7" s="26">
        <f>'[5]VIDRIO POR MUNICIPIOS'!C20</f>
        <v>1057.6216016275198</v>
      </c>
      <c r="D7" s="16">
        <f>'[5]VIDRIO POR MUNICIPIOS'!D20</f>
        <v>1011.4148326243758</v>
      </c>
      <c r="E7" s="16">
        <f>'[5]VIDRIO POR MUNICIPIOS'!E20</f>
        <v>2945.6697350056706</v>
      </c>
      <c r="F7" s="16">
        <f>'[5]VIDRIO POR MUNICIPIOS'!F20</f>
        <v>2228.1930830405031</v>
      </c>
      <c r="G7" s="16">
        <f>'[5]VIDRIO POR MUNICIPIOS'!G20</f>
        <v>2055.7060849598165</v>
      </c>
      <c r="H7" s="16">
        <f>'[5]VIDRIO POR MUNICIPIOS'!H20</f>
        <v>996.0125762899944</v>
      </c>
      <c r="I7" s="16">
        <f>'[5]VIDRIO POR MUNICIPIOS'!I20</f>
        <v>1854.9161882893227</v>
      </c>
      <c r="J7" s="16">
        <f>'[5]VIDRIO POR MUNICIPIOS'!J20</f>
        <v>1039.6523025707415</v>
      </c>
      <c r="K7" s="16">
        <f>'[5]VIDRIO POR MUNICIPIOS'!K20</f>
        <v>2043.3660070279266</v>
      </c>
      <c r="L7" s="16">
        <f>'[5]VIDRIO POR MUNICIPIOS'!L20</f>
        <v>1992.0251525799888</v>
      </c>
      <c r="M7" s="16">
        <f>'[5]VIDRIO POR MUNICIPIOS'!M20</f>
        <v>0</v>
      </c>
      <c r="N7" s="26">
        <f>'[5]VIDRIO POR MUNICIPIOS'!N20</f>
        <v>1902.1786572960975</v>
      </c>
      <c r="O7" s="50">
        <f>SUM(C7:N7)</f>
        <v>19126.75622131196</v>
      </c>
      <c r="P7" s="57">
        <f>O7/B7</f>
        <v>9.1867224886224594</v>
      </c>
      <c r="Q7" s="58">
        <f>P7/1000</f>
        <v>9.1867224886224598E-3</v>
      </c>
    </row>
    <row r="8" spans="1:17" s="4" customFormat="1" ht="15" thickBot="1">
      <c r="A8" s="18">
        <v>2015</v>
      </c>
      <c r="B8" s="28">
        <v>2119</v>
      </c>
      <c r="C8" s="23">
        <f>'[6]VIDRIO POR MUNICIPIOS'!C20</f>
        <v>2011.9537431527694</v>
      </c>
      <c r="D8" s="24">
        <f>'[6]VIDRIO POR MUNICIPIOS'!D20</f>
        <v>3146.8263995866446</v>
      </c>
      <c r="E8" s="24">
        <f>'[6]VIDRIO POR MUNICIPIOS'!E20</f>
        <v>1103.9951308581863</v>
      </c>
      <c r="F8" s="24">
        <f>'[6]VIDRIO POR MUNICIPIOS'!F20</f>
        <v>2880.6131577990327</v>
      </c>
      <c r="G8" s="24">
        <f>'[6]VIDRIO POR MUNICIPIOS'!G20</f>
        <v>1962.9446135118685</v>
      </c>
      <c r="H8" s="24">
        <f>'[6]VIDRIO POR MUNICIPIOS'!H20</f>
        <v>0</v>
      </c>
      <c r="I8" s="24">
        <f>'[6]VIDRIO POR MUNICIPIOS'!I20</f>
        <v>2016.2750845546786</v>
      </c>
      <c r="J8" s="24">
        <f>'[6]VIDRIO POR MUNICIPIOS'!J20</f>
        <v>2409.188544067586</v>
      </c>
      <c r="K8" s="24">
        <f>'[6]VIDRIO POR MUNICIPIOS'!K20</f>
        <v>2869.8272525098791</v>
      </c>
      <c r="L8" s="24">
        <f>'[6]VIDRIO POR MUNICIPIOS'!L20</f>
        <v>2104.8131466828972</v>
      </c>
      <c r="M8" s="24">
        <f>'[6]VIDRIO POR MUNICIPIOS'!M20</f>
        <v>1954.3033847260181</v>
      </c>
      <c r="N8" s="23">
        <f>'[6]VIDRIO POR MUNICIPIOS'!N20</f>
        <v>905.37918441874626</v>
      </c>
      <c r="O8" s="47">
        <f>SUM(C8:N8)</f>
        <v>23366.11964186831</v>
      </c>
      <c r="P8" s="59">
        <f>O8/B8</f>
        <v>11.026955942363525</v>
      </c>
      <c r="Q8" s="60">
        <f>P8/1000</f>
        <v>1.1026955942363525E-2</v>
      </c>
    </row>
    <row r="33" spans="2:13">
      <c r="B33" s="68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67" t="s">
        <v>22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B5" s="92" t="s">
        <v>1</v>
      </c>
      <c r="C5" s="94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8" t="s">
        <v>17</v>
      </c>
      <c r="P5" s="90" t="s">
        <v>0</v>
      </c>
      <c r="Q5" s="86" t="s">
        <v>19</v>
      </c>
    </row>
    <row r="6" spans="1:17" ht="17.100000000000001" customHeight="1" thickBot="1">
      <c r="B6" s="9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89"/>
      <c r="P6" s="91"/>
      <c r="Q6" s="87"/>
    </row>
    <row r="7" spans="1:17" ht="17.100000000000001" customHeight="1">
      <c r="A7" s="37">
        <v>2016</v>
      </c>
      <c r="B7" s="35">
        <v>2082</v>
      </c>
      <c r="C7" s="61">
        <v>1274</v>
      </c>
      <c r="D7" s="62">
        <v>1388</v>
      </c>
      <c r="E7" s="63">
        <v>1243</v>
      </c>
      <c r="F7" s="63">
        <v>1158</v>
      </c>
      <c r="G7" s="63">
        <v>1370</v>
      </c>
      <c r="H7" s="63">
        <v>1088</v>
      </c>
      <c r="I7" s="63">
        <v>1150</v>
      </c>
      <c r="J7" s="63">
        <v>1119</v>
      </c>
      <c r="K7" s="63">
        <v>1723</v>
      </c>
      <c r="L7" s="63">
        <v>1498</v>
      </c>
      <c r="M7" s="63">
        <v>1251</v>
      </c>
      <c r="N7" s="62">
        <v>1797</v>
      </c>
      <c r="O7" s="42">
        <f>SUM(C7:N7)</f>
        <v>16059</v>
      </c>
      <c r="P7" s="44">
        <f>O7/B7</f>
        <v>7.7132564841498557</v>
      </c>
      <c r="Q7" s="64">
        <f>P7/1000</f>
        <v>7.7132564841498556E-3</v>
      </c>
    </row>
    <row r="8" spans="1:17" s="4" customFormat="1" ht="15" thickBot="1">
      <c r="A8" s="38">
        <v>2015</v>
      </c>
      <c r="B8" s="36">
        <v>2119</v>
      </c>
      <c r="C8" s="61">
        <v>1398</v>
      </c>
      <c r="D8" s="62">
        <v>1172</v>
      </c>
      <c r="E8" s="63">
        <v>1169</v>
      </c>
      <c r="F8" s="63">
        <v>1559</v>
      </c>
      <c r="G8" s="63">
        <v>1370</v>
      </c>
      <c r="H8" s="63">
        <v>1420</v>
      </c>
      <c r="I8" s="63">
        <v>1831</v>
      </c>
      <c r="J8" s="63">
        <v>1660</v>
      </c>
      <c r="K8" s="63">
        <v>1822</v>
      </c>
      <c r="L8" s="63">
        <v>1604</v>
      </c>
      <c r="M8" s="63">
        <v>1488</v>
      </c>
      <c r="N8" s="62">
        <v>1411</v>
      </c>
      <c r="O8" s="43">
        <f>SUM(C8:N8)</f>
        <v>17904</v>
      </c>
      <c r="P8" s="45">
        <f>O8/B8</f>
        <v>8.4492685228881541</v>
      </c>
      <c r="Q8" s="46">
        <f>P8/1000</f>
        <v>8.449268522888154E-3</v>
      </c>
    </row>
    <row r="11" spans="1:17">
      <c r="H11" s="11"/>
    </row>
    <row r="32" spans="2:10">
      <c r="B32" s="68" t="s">
        <v>15</v>
      </c>
      <c r="C32" s="68"/>
      <c r="D32" s="68"/>
      <c r="E32" s="68"/>
      <c r="F32" s="68"/>
      <c r="G32" s="68"/>
      <c r="H32" s="68"/>
      <c r="I32" s="68"/>
      <c r="J32" s="68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