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2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N7" i="1"/>
  <c r="D7"/>
  <c r="E7"/>
  <c r="F7"/>
  <c r="G7"/>
  <c r="H7"/>
  <c r="I7"/>
  <c r="J7"/>
  <c r="K7"/>
  <c r="L7"/>
  <c r="M7"/>
  <c r="C7"/>
  <c r="D8"/>
  <c r="E8"/>
  <c r="F8"/>
  <c r="G8"/>
  <c r="H8"/>
  <c r="I8"/>
  <c r="J8"/>
  <c r="K8"/>
  <c r="L8"/>
  <c r="M8"/>
  <c r="N8"/>
  <c r="C8"/>
  <c r="D7" i="3"/>
  <c r="E7"/>
  <c r="O7" s="1"/>
  <c r="P7" s="1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O8" i="1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i="2" l="1"/>
  <c r="P8" s="1"/>
  <c r="Q8" s="1"/>
  <c r="O8" i="3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<sst xmlns="http://schemas.openxmlformats.org/spreadsheetml/2006/main" count="76" uniqueCount="23">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</sst>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71785.123781246235</c:v>
                </c:pt>
                <c:pt idx="1">
                  <c:v>65307.502307105889</c:v>
                </c:pt>
                <c:pt idx="2">
                  <c:v>72782.139389319098</c:v>
                </c:pt>
                <c:pt idx="3">
                  <c:v>76813.62436303815</c:v>
                </c:pt>
                <c:pt idx="4">
                  <c:v>76289.148176383256</c:v>
                </c:pt>
                <c:pt idx="5">
                  <c:v>79327.02323155319</c:v>
                </c:pt>
                <c:pt idx="6">
                  <c:v>80553.071460097097</c:v>
                </c:pt>
                <c:pt idx="7">
                  <c:v>81872.776150543679</c:v>
                </c:pt>
                <c:pt idx="8">
                  <c:v>80156.308630582193</c:v>
                </c:pt>
                <c:pt idx="9">
                  <c:v>77302.340809693851</c:v>
                </c:pt>
                <c:pt idx="10">
                  <c:v>72570.986638847651</c:v>
                </c:pt>
                <c:pt idx="11">
                  <c:v>69837.069373670907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74539.278154020838</c:v>
                </c:pt>
                <c:pt idx="1">
                  <c:v>62120.284683077174</c:v>
                </c:pt>
                <c:pt idx="2">
                  <c:v>73423.627884342437</c:v>
                </c:pt>
                <c:pt idx="3">
                  <c:v>73442.193925138898</c:v>
                </c:pt>
                <c:pt idx="4">
                  <c:v>79025.50873920272</c:v>
                </c:pt>
                <c:pt idx="5">
                  <c:v>80154.661584005837</c:v>
                </c:pt>
                <c:pt idx="6">
                  <c:v>78055.01115211485</c:v>
                </c:pt>
                <c:pt idx="7">
                  <c:v>85700.844316476738</c:v>
                </c:pt>
                <c:pt idx="8">
                  <c:v>77622.92874812441</c:v>
                </c:pt>
                <c:pt idx="9">
                  <c:v>68647.091933979478</c:v>
                </c:pt>
                <c:pt idx="10">
                  <c:v>71382.207307676712</c:v>
                </c:pt>
                <c:pt idx="11">
                  <c:v>74971.360558011278</c:v>
                </c:pt>
              </c:numCache>
            </c:numRef>
          </c:val>
        </c:ser>
        <c:marker val="1"/>
        <c:axId val="130954368"/>
        <c:axId val="130955904"/>
      </c:lineChart>
      <c:catAx>
        <c:axId val="13095436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0955904"/>
        <c:crossesAt val="0"/>
        <c:auto val="1"/>
        <c:lblAlgn val="ctr"/>
        <c:lblOffset val="100"/>
      </c:catAx>
      <c:valAx>
        <c:axId val="1309559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095436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39"/>
          <c:y val="0.88924017611389072"/>
          <c:w val="0.52418879056047263"/>
          <c:h val="7.5527441092335404E-2"/>
        </c:manualLayout>
      </c:layout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49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3424</c:v>
                </c:pt>
                <c:pt idx="1">
                  <c:v>2641</c:v>
                </c:pt>
                <c:pt idx="2">
                  <c:v>2063</c:v>
                </c:pt>
                <c:pt idx="3">
                  <c:v>3088</c:v>
                </c:pt>
                <c:pt idx="4">
                  <c:v>2893</c:v>
                </c:pt>
                <c:pt idx="5">
                  <c:v>2748</c:v>
                </c:pt>
                <c:pt idx="6">
                  <c:v>2155</c:v>
                </c:pt>
                <c:pt idx="7">
                  <c:v>2880</c:v>
                </c:pt>
                <c:pt idx="8">
                  <c:v>3629</c:v>
                </c:pt>
                <c:pt idx="9">
                  <c:v>2689</c:v>
                </c:pt>
                <c:pt idx="10">
                  <c:v>3062</c:v>
                </c:pt>
                <c:pt idx="11">
                  <c:v>3719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2625</c:v>
                </c:pt>
                <c:pt idx="1">
                  <c:v>3421</c:v>
                </c:pt>
                <c:pt idx="2">
                  <c:v>4816</c:v>
                </c:pt>
                <c:pt idx="3">
                  <c:v>3827</c:v>
                </c:pt>
                <c:pt idx="4">
                  <c:v>3850</c:v>
                </c:pt>
                <c:pt idx="5">
                  <c:v>4561</c:v>
                </c:pt>
                <c:pt idx="6">
                  <c:v>3988</c:v>
                </c:pt>
                <c:pt idx="7">
                  <c:v>3021</c:v>
                </c:pt>
                <c:pt idx="8">
                  <c:v>3950</c:v>
                </c:pt>
                <c:pt idx="9">
                  <c:v>3710</c:v>
                </c:pt>
                <c:pt idx="10">
                  <c:v>4391</c:v>
                </c:pt>
                <c:pt idx="11">
                  <c:v>5364</c:v>
                </c:pt>
              </c:numCache>
            </c:numRef>
          </c:val>
        </c:ser>
        <c:marker val="1"/>
        <c:axId val="132100096"/>
        <c:axId val="132101632"/>
      </c:lineChart>
      <c:catAx>
        <c:axId val="13210009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101632"/>
        <c:crossesAt val="0"/>
        <c:auto val="1"/>
        <c:lblAlgn val="ctr"/>
        <c:lblOffset val="100"/>
      </c:catAx>
      <c:valAx>
        <c:axId val="1321016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210009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817"/>
          <c:w val="0.52571251548946718"/>
          <c:h val="0.11075973149777101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634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5609.6435643564355</c:v>
                </c:pt>
                <c:pt idx="1">
                  <c:v>4433.0891089108909</c:v>
                </c:pt>
                <c:pt idx="2">
                  <c:v>2556.204620462046</c:v>
                </c:pt>
                <c:pt idx="3">
                  <c:v>2766.3036303630361</c:v>
                </c:pt>
                <c:pt idx="4">
                  <c:v>3921.848184818482</c:v>
                </c:pt>
                <c:pt idx="5">
                  <c:v>2164.0198019801978</c:v>
                </c:pt>
                <c:pt idx="6">
                  <c:v>3081.4521452145214</c:v>
                </c:pt>
                <c:pt idx="7">
                  <c:v>2598.2244224422443</c:v>
                </c:pt>
                <c:pt idx="8">
                  <c:v>2479.1683168316831</c:v>
                </c:pt>
                <c:pt idx="9">
                  <c:v>2717.280528052805</c:v>
                </c:pt>
                <c:pt idx="10">
                  <c:v>2367.1155115511551</c:v>
                </c:pt>
                <c:pt idx="11">
                  <c:v>2528.1914191419141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2092.5087983911512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2769.0866432042903</c:v>
                </c:pt>
                <c:pt idx="8">
                  <c:v>2769.0866432042903</c:v>
                </c:pt>
                <c:pt idx="9">
                  <c:v>2810.9368191721132</c:v>
                </c:pt>
                <c:pt idx="10">
                  <c:v>2922.5372884196413</c:v>
                </c:pt>
                <c:pt idx="11">
                  <c:v>2371.5099715099714</c:v>
                </c:pt>
              </c:numCache>
            </c:numRef>
          </c:val>
        </c:ser>
        <c:marker val="1"/>
        <c:axId val="132146304"/>
        <c:axId val="132147840"/>
      </c:lineChart>
      <c:catAx>
        <c:axId val="13214630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147840"/>
        <c:crossesAt val="0"/>
        <c:auto val="1"/>
        <c:lblAlgn val="ctr"/>
        <c:lblOffset val="100"/>
      </c:catAx>
      <c:valAx>
        <c:axId val="13214784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2146304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73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2918</c:v>
                </c:pt>
                <c:pt idx="1">
                  <c:v>1593</c:v>
                </c:pt>
                <c:pt idx="2">
                  <c:v>2131</c:v>
                </c:pt>
                <c:pt idx="3">
                  <c:v>1798</c:v>
                </c:pt>
                <c:pt idx="4">
                  <c:v>2080</c:v>
                </c:pt>
                <c:pt idx="5">
                  <c:v>1589</c:v>
                </c:pt>
                <c:pt idx="6">
                  <c:v>1950</c:v>
                </c:pt>
                <c:pt idx="7">
                  <c:v>2123</c:v>
                </c:pt>
                <c:pt idx="8">
                  <c:v>2535</c:v>
                </c:pt>
                <c:pt idx="9">
                  <c:v>2376</c:v>
                </c:pt>
                <c:pt idx="10">
                  <c:v>1524</c:v>
                </c:pt>
                <c:pt idx="11">
                  <c:v>2087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2318</c:v>
                </c:pt>
                <c:pt idx="1">
                  <c:v>1524</c:v>
                </c:pt>
                <c:pt idx="2">
                  <c:v>2759</c:v>
                </c:pt>
                <c:pt idx="3">
                  <c:v>1293</c:v>
                </c:pt>
                <c:pt idx="4">
                  <c:v>2170</c:v>
                </c:pt>
                <c:pt idx="5">
                  <c:v>2535</c:v>
                </c:pt>
                <c:pt idx="6">
                  <c:v>1997</c:v>
                </c:pt>
                <c:pt idx="7">
                  <c:v>2629</c:v>
                </c:pt>
                <c:pt idx="8">
                  <c:v>2268</c:v>
                </c:pt>
                <c:pt idx="9">
                  <c:v>1502</c:v>
                </c:pt>
                <c:pt idx="10">
                  <c:v>2755</c:v>
                </c:pt>
                <c:pt idx="11">
                  <c:v>1824</c:v>
                </c:pt>
              </c:numCache>
            </c:numRef>
          </c:val>
        </c:ser>
        <c:marker val="1"/>
        <c:axId val="132226048"/>
        <c:axId val="132236032"/>
      </c:lineChart>
      <c:catAx>
        <c:axId val="13222604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236032"/>
        <c:crosses val="autoZero"/>
        <c:auto val="1"/>
        <c:lblAlgn val="ctr"/>
        <c:lblOffset val="100"/>
      </c:catAx>
      <c:valAx>
        <c:axId val="1322360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222604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28"/>
          <c:y val="0.85056911988823958"/>
          <c:w val="0.36796145739235248"/>
          <c:h val="0.1215249555499113"/>
        </c:manualLayout>
      </c:layout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1">
          <cell r="F31">
            <v>74539.278154020838</v>
          </cell>
          <cell r="G31">
            <v>62120.284683077174</v>
          </cell>
          <cell r="H31">
            <v>73423.627884342437</v>
          </cell>
          <cell r="I31">
            <v>73442.193925138898</v>
          </cell>
          <cell r="J31">
            <v>79025.50873920272</v>
          </cell>
          <cell r="K31">
            <v>80154.661584005837</v>
          </cell>
          <cell r="L31">
            <v>78055.01115211485</v>
          </cell>
          <cell r="M31">
            <v>85700.844316476738</v>
          </cell>
          <cell r="N31">
            <v>77622.92874812441</v>
          </cell>
          <cell r="O31">
            <v>68647.091933979478</v>
          </cell>
          <cell r="P31">
            <v>71382.207307676712</v>
          </cell>
          <cell r="Q31">
            <v>74971.360558011278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1">
          <cell r="F31">
            <v>71785.123781246235</v>
          </cell>
          <cell r="G31">
            <v>65307.502307105889</v>
          </cell>
          <cell r="H31">
            <v>72782.139389319098</v>
          </cell>
          <cell r="I31">
            <v>76813.62436303815</v>
          </cell>
          <cell r="J31">
            <v>76289.148176383256</v>
          </cell>
          <cell r="K31">
            <v>79327.02323155319</v>
          </cell>
          <cell r="L31">
            <v>80553.071460097097</v>
          </cell>
          <cell r="M31">
            <v>81872.776150543679</v>
          </cell>
          <cell r="N31">
            <v>80156.308630582193</v>
          </cell>
          <cell r="O31">
            <v>77302.340809693851</v>
          </cell>
          <cell r="P31">
            <v>72570.986638847651</v>
          </cell>
          <cell r="Q31">
            <v>69837.069373670907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7">
          <cell r="C17">
            <v>0</v>
          </cell>
          <cell r="D17">
            <v>0</v>
          </cell>
          <cell r="E17">
            <v>2092.5087983911512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2769.0866432042903</v>
          </cell>
          <cell r="K17">
            <v>2769.0866432042903</v>
          </cell>
          <cell r="L17">
            <v>2810.9368191721132</v>
          </cell>
          <cell r="M17">
            <v>2922.5372884196413</v>
          </cell>
          <cell r="N17">
            <v>2371.5099715099714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C17">
            <v>5609.6435643564355</v>
          </cell>
          <cell r="D17">
            <v>4433.0891089108909</v>
          </cell>
          <cell r="E17">
            <v>2556.204620462046</v>
          </cell>
          <cell r="F17">
            <v>2766.3036303630361</v>
          </cell>
          <cell r="G17">
            <v>3921.848184818482</v>
          </cell>
          <cell r="H17">
            <v>2164.0198019801978</v>
          </cell>
          <cell r="I17">
            <v>3081.4521452145214</v>
          </cell>
          <cell r="J17">
            <v>2598.2244224422443</v>
          </cell>
          <cell r="K17">
            <v>2479.1683168316831</v>
          </cell>
          <cell r="L17">
            <v>2717.280528052805</v>
          </cell>
          <cell r="M17">
            <v>2367.1155115511551</v>
          </cell>
          <cell r="N17">
            <v>2528.1914191419141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0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2" t="s">
        <v>17</v>
      </c>
      <c r="P5" s="65" t="s">
        <v>0</v>
      </c>
      <c r="Q5" s="65" t="s">
        <v>19</v>
      </c>
    </row>
    <row r="6" spans="1:17" s="5" customFormat="1" ht="17.100000000000001" customHeight="1" thickBot="1">
      <c r="A6" s="1"/>
      <c r="B6" s="7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3"/>
      <c r="P6" s="66"/>
      <c r="Q6" s="66"/>
    </row>
    <row r="7" spans="1:17" s="5" customFormat="1" ht="17.100000000000001" customHeight="1">
      <c r="A7" s="17">
        <v>2016</v>
      </c>
      <c r="B7" s="27">
        <v>2081</v>
      </c>
      <c r="C7" s="15">
        <f>[1]ANTEQUERA!F31</f>
        <v>74539.278154020838</v>
      </c>
      <c r="D7" s="16">
        <f>[1]ANTEQUERA!G31</f>
        <v>62120.284683077174</v>
      </c>
      <c r="E7" s="16">
        <f>[1]ANTEQUERA!H31</f>
        <v>73423.627884342437</v>
      </c>
      <c r="F7" s="16">
        <f>[1]ANTEQUERA!I31</f>
        <v>73442.193925138898</v>
      </c>
      <c r="G7" s="16">
        <f>[1]ANTEQUERA!J31</f>
        <v>79025.50873920272</v>
      </c>
      <c r="H7" s="16">
        <f>[1]ANTEQUERA!K31</f>
        <v>80154.661584005837</v>
      </c>
      <c r="I7" s="16">
        <f>[1]ANTEQUERA!L31</f>
        <v>78055.01115211485</v>
      </c>
      <c r="J7" s="16">
        <f>[1]ANTEQUERA!M31</f>
        <v>85700.844316476738</v>
      </c>
      <c r="K7" s="16">
        <f>[1]ANTEQUERA!N31</f>
        <v>77622.92874812441</v>
      </c>
      <c r="L7" s="16">
        <f>[1]ANTEQUERA!O31</f>
        <v>68647.091933979478</v>
      </c>
      <c r="M7" s="16">
        <f>[1]ANTEQUERA!P31</f>
        <v>71382.207307676712</v>
      </c>
      <c r="N7" s="16">
        <f>[1]ANTEQUERA!Q31</f>
        <v>74971.360558011278</v>
      </c>
      <c r="O7" s="50">
        <f>SUM(C7:N7)</f>
        <v>899084.99898617133</v>
      </c>
      <c r="P7" s="51">
        <f>O7/B7</f>
        <v>432.04468956567581</v>
      </c>
      <c r="Q7" s="52">
        <f>P7/1000</f>
        <v>0.43204468956567582</v>
      </c>
    </row>
    <row r="8" spans="1:17" s="6" customFormat="1" ht="15" thickBot="1">
      <c r="A8" s="18">
        <v>2015</v>
      </c>
      <c r="B8" s="28">
        <v>2122</v>
      </c>
      <c r="C8" s="31">
        <f>[2]ANTEQUERA!F31</f>
        <v>71785.123781246235</v>
      </c>
      <c r="D8" s="19">
        <f>[2]ANTEQUERA!G31</f>
        <v>65307.502307105889</v>
      </c>
      <c r="E8" s="19">
        <f>[2]ANTEQUERA!H31</f>
        <v>72782.139389319098</v>
      </c>
      <c r="F8" s="19">
        <f>[2]ANTEQUERA!I31</f>
        <v>76813.62436303815</v>
      </c>
      <c r="G8" s="19">
        <f>[2]ANTEQUERA!J31</f>
        <v>76289.148176383256</v>
      </c>
      <c r="H8" s="19">
        <f>[2]ANTEQUERA!K31</f>
        <v>79327.02323155319</v>
      </c>
      <c r="I8" s="19">
        <f>[2]ANTEQUERA!L31</f>
        <v>80553.071460097097</v>
      </c>
      <c r="J8" s="19">
        <f>[2]ANTEQUERA!M31</f>
        <v>81872.776150543679</v>
      </c>
      <c r="K8" s="19">
        <f>[2]ANTEQUERA!N31</f>
        <v>80156.308630582193</v>
      </c>
      <c r="L8" s="19">
        <f>[2]ANTEQUERA!O31</f>
        <v>77302.340809693851</v>
      </c>
      <c r="M8" s="19">
        <f>[2]ANTEQUERA!P31</f>
        <v>72570.986638847651</v>
      </c>
      <c r="N8" s="31">
        <f>[2]ANTEQUERA!Q31</f>
        <v>69837.069373670907</v>
      </c>
      <c r="O8" s="47">
        <f>SUM(C8:N8)</f>
        <v>904597.11431208113</v>
      </c>
      <c r="P8" s="48">
        <f>O8/B8</f>
        <v>426.29458732897319</v>
      </c>
      <c r="Q8" s="49">
        <f>P8/1000</f>
        <v>0.42629458732897318</v>
      </c>
    </row>
    <row r="22" spans="2:13" ht="15.75" customHeight="1"/>
    <row r="32" spans="2:13">
      <c r="B32" s="68" t="s">
        <v>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N8" sqref="N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7.25" customHeight="1"/>
    <row r="4" spans="1:17" ht="17.25" customHeight="1" thickBot="1"/>
    <row r="5" spans="1:17" ht="16.5" customHeight="1">
      <c r="A5" s="5"/>
      <c r="B5" s="76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 t="s">
        <v>17</v>
      </c>
      <c r="P5" s="74" t="s">
        <v>0</v>
      </c>
      <c r="Q5" s="74" t="s">
        <v>19</v>
      </c>
    </row>
    <row r="6" spans="1:17" ht="17.100000000000001" customHeight="1" thickBot="1">
      <c r="A6" s="5"/>
      <c r="B6" s="7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79"/>
      <c r="P6" s="75"/>
      <c r="Q6" s="75"/>
    </row>
    <row r="7" spans="1:17" s="13" customFormat="1" ht="16.05" customHeight="1">
      <c r="A7" s="17">
        <v>2016</v>
      </c>
      <c r="B7" s="27">
        <v>2081</v>
      </c>
      <c r="C7" s="15">
        <v>2625</v>
      </c>
      <c r="D7" s="16">
        <v>3421</v>
      </c>
      <c r="E7" s="16">
        <v>4816</v>
      </c>
      <c r="F7" s="16">
        <v>3827</v>
      </c>
      <c r="G7" s="16">
        <v>3850</v>
      </c>
      <c r="H7" s="16">
        <v>4561</v>
      </c>
      <c r="I7" s="16">
        <v>3988</v>
      </c>
      <c r="J7" s="16">
        <v>3021</v>
      </c>
      <c r="K7" s="16">
        <v>3950</v>
      </c>
      <c r="L7" s="16">
        <v>3710</v>
      </c>
      <c r="M7" s="16">
        <v>4391</v>
      </c>
      <c r="N7" s="15">
        <v>5364</v>
      </c>
      <c r="O7" s="50">
        <f>SUM(C7:N7)</f>
        <v>47524</v>
      </c>
      <c r="P7" s="53">
        <f>O7/B7</f>
        <v>22.837097549255166</v>
      </c>
      <c r="Q7" s="54">
        <f>P7/1000</f>
        <v>2.2837097549255166E-2</v>
      </c>
    </row>
    <row r="8" spans="1:17" s="7" customFormat="1" ht="16.05" customHeight="1" thickBot="1">
      <c r="A8" s="18">
        <v>2015</v>
      </c>
      <c r="B8" s="28">
        <v>2122</v>
      </c>
      <c r="C8" s="31">
        <v>3424</v>
      </c>
      <c r="D8" s="19">
        <v>2641</v>
      </c>
      <c r="E8" s="19">
        <v>2063</v>
      </c>
      <c r="F8" s="19">
        <v>3088</v>
      </c>
      <c r="G8" s="19">
        <v>2893</v>
      </c>
      <c r="H8" s="19">
        <v>2748</v>
      </c>
      <c r="I8" s="19">
        <v>2155</v>
      </c>
      <c r="J8" s="19">
        <v>2880</v>
      </c>
      <c r="K8" s="19">
        <v>3629</v>
      </c>
      <c r="L8" s="19">
        <v>2689</v>
      </c>
      <c r="M8" s="19">
        <v>3062</v>
      </c>
      <c r="N8" s="31">
        <v>3719</v>
      </c>
      <c r="O8" s="47">
        <f>SUM(C8:N8)</f>
        <v>34991</v>
      </c>
      <c r="P8" s="55">
        <f>O8/B8</f>
        <v>16.489632422243165</v>
      </c>
      <c r="Q8" s="56">
        <f>P8/1000</f>
        <v>1.6489632422243165E-2</v>
      </c>
    </row>
    <row r="31" spans="2:14">
      <c r="B31" s="68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67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A5" s="5"/>
      <c r="B5" s="82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7">
        <v>2081</v>
      </c>
      <c r="C7" s="26">
        <f>'[3]VIDRIO POR MUNICIPIOS'!C17</f>
        <v>0</v>
      </c>
      <c r="D7" s="16">
        <f>'[3]VIDRIO POR MUNICIPIOS'!D17</f>
        <v>0</v>
      </c>
      <c r="E7" s="16">
        <f>'[3]VIDRIO POR MUNICIPIOS'!E17</f>
        <v>2092.5087983911512</v>
      </c>
      <c r="F7" s="16">
        <f>'[3]VIDRIO POR MUNICIPIOS'!F17</f>
        <v>0</v>
      </c>
      <c r="G7" s="16">
        <f>'[3]VIDRIO POR MUNICIPIOS'!G17</f>
        <v>0</v>
      </c>
      <c r="H7" s="16">
        <f>'[3]VIDRIO POR MUNICIPIOS'!H17</f>
        <v>0</v>
      </c>
      <c r="I7" s="16">
        <f>'[3]VIDRIO POR MUNICIPIOS'!I17</f>
        <v>0</v>
      </c>
      <c r="J7" s="16">
        <f>'[3]VIDRIO POR MUNICIPIOS'!J17</f>
        <v>2769.0866432042903</v>
      </c>
      <c r="K7" s="16">
        <f>'[3]VIDRIO POR MUNICIPIOS'!K17</f>
        <v>2769.0866432042903</v>
      </c>
      <c r="L7" s="16">
        <f>'[3]VIDRIO POR MUNICIPIOS'!L17</f>
        <v>2810.9368191721132</v>
      </c>
      <c r="M7" s="16">
        <f>'[3]VIDRIO POR MUNICIPIOS'!M17</f>
        <v>2922.5372884196413</v>
      </c>
      <c r="N7" s="26">
        <f>'[3]VIDRIO POR MUNICIPIOS'!N17</f>
        <v>2371.5099715099714</v>
      </c>
      <c r="O7" s="50">
        <f>SUM(C7:N7)</f>
        <v>15735.666163901456</v>
      </c>
      <c r="P7" s="57">
        <f>O7/B7</f>
        <v>7.5615887380593252</v>
      </c>
      <c r="Q7" s="58">
        <f>P7/1000</f>
        <v>7.5615887380593248E-3</v>
      </c>
    </row>
    <row r="8" spans="1:17" s="4" customFormat="1" ht="15" thickBot="1">
      <c r="A8" s="18">
        <v>2015</v>
      </c>
      <c r="B8" s="28">
        <v>2122</v>
      </c>
      <c r="C8" s="23">
        <f>'[4]VIDRIO POR MUNICIPIOS'!C17</f>
        <v>5609.6435643564355</v>
      </c>
      <c r="D8" s="24">
        <f>'[4]VIDRIO POR MUNICIPIOS'!D17</f>
        <v>4433.0891089108909</v>
      </c>
      <c r="E8" s="24">
        <f>'[4]VIDRIO POR MUNICIPIOS'!E17</f>
        <v>2556.204620462046</v>
      </c>
      <c r="F8" s="24">
        <f>'[4]VIDRIO POR MUNICIPIOS'!F17</f>
        <v>2766.3036303630361</v>
      </c>
      <c r="G8" s="24">
        <f>'[4]VIDRIO POR MUNICIPIOS'!G17</f>
        <v>3921.848184818482</v>
      </c>
      <c r="H8" s="24">
        <f>'[4]VIDRIO POR MUNICIPIOS'!H17</f>
        <v>2164.0198019801978</v>
      </c>
      <c r="I8" s="24">
        <f>'[4]VIDRIO POR MUNICIPIOS'!I17</f>
        <v>3081.4521452145214</v>
      </c>
      <c r="J8" s="24">
        <f>'[4]VIDRIO POR MUNICIPIOS'!J17</f>
        <v>2598.2244224422443</v>
      </c>
      <c r="K8" s="24">
        <f>'[4]VIDRIO POR MUNICIPIOS'!K17</f>
        <v>2479.1683168316831</v>
      </c>
      <c r="L8" s="24">
        <f>'[4]VIDRIO POR MUNICIPIOS'!L17</f>
        <v>2717.280528052805</v>
      </c>
      <c r="M8" s="24">
        <f>'[4]VIDRIO POR MUNICIPIOS'!M17</f>
        <v>2367.1155115511551</v>
      </c>
      <c r="N8" s="23">
        <f>'[4]VIDRIO POR MUNICIPIOS'!N17</f>
        <v>2528.1914191419141</v>
      </c>
      <c r="O8" s="47">
        <f>SUM(C8:N8)</f>
        <v>37222.541254125412</v>
      </c>
      <c r="P8" s="59">
        <f>O8/B8</f>
        <v>17.541254125412539</v>
      </c>
      <c r="Q8" s="60">
        <f>P8/1000</f>
        <v>1.7541254125412541E-2</v>
      </c>
    </row>
    <row r="33" spans="2:13">
      <c r="B33" s="68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67" t="s">
        <v>22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B5" s="92" t="s">
        <v>1</v>
      </c>
      <c r="C5" s="94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8" t="s">
        <v>17</v>
      </c>
      <c r="P5" s="90" t="s">
        <v>0</v>
      </c>
      <c r="Q5" s="86" t="s">
        <v>19</v>
      </c>
    </row>
    <row r="6" spans="1:17" ht="17.100000000000001" customHeight="1" thickBot="1">
      <c r="B6" s="9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89"/>
      <c r="P6" s="91"/>
      <c r="Q6" s="87"/>
    </row>
    <row r="7" spans="1:17" ht="17.100000000000001" customHeight="1">
      <c r="A7" s="37">
        <v>2016</v>
      </c>
      <c r="B7" s="35">
        <v>2081</v>
      </c>
      <c r="C7" s="61">
        <v>2318</v>
      </c>
      <c r="D7" s="62">
        <v>1524</v>
      </c>
      <c r="E7" s="63">
        <v>2759</v>
      </c>
      <c r="F7" s="63">
        <v>1293</v>
      </c>
      <c r="G7" s="63">
        <v>2170</v>
      </c>
      <c r="H7" s="63">
        <v>2535</v>
      </c>
      <c r="I7" s="63">
        <v>1997</v>
      </c>
      <c r="J7" s="63">
        <v>2629</v>
      </c>
      <c r="K7" s="63">
        <v>2268</v>
      </c>
      <c r="L7" s="63">
        <v>1502</v>
      </c>
      <c r="M7" s="63">
        <v>2755</v>
      </c>
      <c r="N7" s="62">
        <v>1824</v>
      </c>
      <c r="O7" s="42">
        <f>SUM(C7:N7)</f>
        <v>25574</v>
      </c>
      <c r="P7" s="44">
        <f>O7/B7</f>
        <v>12.289283998077847</v>
      </c>
      <c r="Q7" s="64">
        <f>P7/1000</f>
        <v>1.2289283998077848E-2</v>
      </c>
    </row>
    <row r="8" spans="1:17" s="4" customFormat="1" ht="15" thickBot="1">
      <c r="A8" s="38">
        <v>2015</v>
      </c>
      <c r="B8" s="36">
        <v>2122</v>
      </c>
      <c r="C8" s="61">
        <v>2918</v>
      </c>
      <c r="D8" s="62">
        <v>1593</v>
      </c>
      <c r="E8" s="63">
        <v>2131</v>
      </c>
      <c r="F8" s="63">
        <v>1798</v>
      </c>
      <c r="G8" s="63">
        <v>2080</v>
      </c>
      <c r="H8" s="63">
        <v>1589</v>
      </c>
      <c r="I8" s="63">
        <v>1950</v>
      </c>
      <c r="J8" s="63">
        <v>2123</v>
      </c>
      <c r="K8" s="63">
        <v>2535</v>
      </c>
      <c r="L8" s="63">
        <v>2376</v>
      </c>
      <c r="M8" s="63">
        <v>1524</v>
      </c>
      <c r="N8" s="62">
        <v>2087</v>
      </c>
      <c r="O8" s="43">
        <f>SUM(C8:N8)</f>
        <v>24704</v>
      </c>
      <c r="P8" s="45">
        <f>O8/B8</f>
        <v>11.641847313854853</v>
      </c>
      <c r="Q8" s="46">
        <f>P8/1000</f>
        <v>1.1641847313854854E-2</v>
      </c>
    </row>
    <row r="11" spans="1:17">
      <c r="H11" s="11"/>
    </row>
    <row r="32" spans="2:10">
      <c r="B32" s="68" t="s">
        <v>15</v>
      </c>
      <c r="C32" s="68"/>
      <c r="D32" s="68"/>
      <c r="E32" s="68"/>
      <c r="F32" s="68"/>
      <c r="G32" s="68"/>
      <c r="H32" s="68"/>
      <c r="I32" s="68"/>
      <c r="J32" s="68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