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D8" i="3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D8" i="1"/>
  <c r="E8"/>
  <c r="F8"/>
  <c r="O8" s="1"/>
  <c r="P8" s="1"/>
  <c r="Q8" s="1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O7" i="3"/>
  <c r="P7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i="2" l="1"/>
  <c r="P8" s="1"/>
  <c r="Q8" s="1"/>
  <c r="O8" i="3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<sst xmlns="http://schemas.openxmlformats.org/spreadsheetml/2006/main" count="76" uniqueCount="23">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</sst>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808060</c:v>
                </c:pt>
                <c:pt idx="1">
                  <c:v>771340</c:v>
                </c:pt>
                <c:pt idx="2">
                  <c:v>904600</c:v>
                </c:pt>
                <c:pt idx="3">
                  <c:v>976060</c:v>
                </c:pt>
                <c:pt idx="4">
                  <c:v>904360</c:v>
                </c:pt>
                <c:pt idx="5">
                  <c:v>905580</c:v>
                </c:pt>
                <c:pt idx="6">
                  <c:v>946360</c:v>
                </c:pt>
                <c:pt idx="7">
                  <c:v>923960</c:v>
                </c:pt>
                <c:pt idx="8">
                  <c:v>898360</c:v>
                </c:pt>
                <c:pt idx="9">
                  <c:v>921420</c:v>
                </c:pt>
                <c:pt idx="10">
                  <c:v>818180</c:v>
                </c:pt>
                <c:pt idx="11">
                  <c:v>857560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757740</c:v>
                </c:pt>
                <c:pt idx="1">
                  <c:v>798860</c:v>
                </c:pt>
                <c:pt idx="2">
                  <c:v>905050</c:v>
                </c:pt>
                <c:pt idx="3">
                  <c:v>855765</c:v>
                </c:pt>
                <c:pt idx="4">
                  <c:v>951820</c:v>
                </c:pt>
                <c:pt idx="5">
                  <c:v>972080</c:v>
                </c:pt>
                <c:pt idx="6">
                  <c:v>949340</c:v>
                </c:pt>
                <c:pt idx="7">
                  <c:v>764160</c:v>
                </c:pt>
                <c:pt idx="8">
                  <c:v>935340</c:v>
                </c:pt>
                <c:pt idx="9">
                  <c:v>872020</c:v>
                </c:pt>
                <c:pt idx="10">
                  <c:v>773150</c:v>
                </c:pt>
                <c:pt idx="11">
                  <c:v>883430</c:v>
                </c:pt>
              </c:numCache>
            </c:numRef>
          </c:val>
        </c:ser>
        <c:marker val="1"/>
        <c:axId val="90992640"/>
        <c:axId val="93838336"/>
      </c:lineChart>
      <c:catAx>
        <c:axId val="9099264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3838336"/>
        <c:crossesAt val="0"/>
        <c:auto val="1"/>
        <c:lblAlgn val="ctr"/>
        <c:lblOffset val="100"/>
      </c:catAx>
      <c:valAx>
        <c:axId val="938383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99264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56"/>
          <c:y val="0.88924017611389006"/>
          <c:w val="0.52418879056047263"/>
          <c:h val="7.5527441092335404E-2"/>
        </c:manualLayout>
      </c:layout>
    </c:legend>
    <c:plotVisOnly val="1"/>
  </c:chart>
  <c:printSettings>
    <c:headerFooter/>
    <c:pageMargins b="0.75000000000000133" l="0.70000000000000062" r="0.70000000000000062" t="0.75000000000000133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487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17281.758282876384</c:v>
                </c:pt>
                <c:pt idx="1">
                  <c:v>15128.251470222811</c:v>
                </c:pt>
                <c:pt idx="2">
                  <c:v>27232.73917004887</c:v>
                </c:pt>
                <c:pt idx="3">
                  <c:v>20504.876998260581</c:v>
                </c:pt>
                <c:pt idx="4">
                  <c:v>22837.067837322953</c:v>
                </c:pt>
                <c:pt idx="5">
                  <c:v>24721.1844611944</c:v>
                </c:pt>
                <c:pt idx="6">
                  <c:v>21705.56613931914</c:v>
                </c:pt>
                <c:pt idx="7">
                  <c:v>23760.177255031889</c:v>
                </c:pt>
                <c:pt idx="8">
                  <c:v>22800</c:v>
                </c:pt>
                <c:pt idx="9">
                  <c:v>23722.818686324856</c:v>
                </c:pt>
                <c:pt idx="10">
                  <c:v>21395.42450095254</c:v>
                </c:pt>
                <c:pt idx="11">
                  <c:v>20294.94740329661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21254.886770847923</c:v>
                </c:pt>
                <c:pt idx="1">
                  <c:v>19796.364639882693</c:v>
                </c:pt>
                <c:pt idx="2">
                  <c:v>24679.044410211631</c:v>
                </c:pt>
                <c:pt idx="3">
                  <c:v>22667.261164336731</c:v>
                </c:pt>
                <c:pt idx="4">
                  <c:v>19647.606000444845</c:v>
                </c:pt>
                <c:pt idx="5">
                  <c:v>22739.684820126698</c:v>
                </c:pt>
                <c:pt idx="6">
                  <c:v>25569.379443286569</c:v>
                </c:pt>
                <c:pt idx="7">
                  <c:v>20805.083820052558</c:v>
                </c:pt>
                <c:pt idx="8">
                  <c:v>24459.19219711511</c:v>
                </c:pt>
                <c:pt idx="9">
                  <c:v>19610.827656086531</c:v>
                </c:pt>
                <c:pt idx="10">
                  <c:v>29582.561639660271</c:v>
                </c:pt>
                <c:pt idx="11">
                  <c:v>22786.719279023979</c:v>
                </c:pt>
              </c:numCache>
            </c:numRef>
          </c:val>
        </c:ser>
        <c:marker val="1"/>
        <c:axId val="130730240"/>
        <c:axId val="131596672"/>
      </c:lineChart>
      <c:catAx>
        <c:axId val="130730240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31596672"/>
        <c:crossesAt val="0"/>
        <c:auto val="1"/>
        <c:lblAlgn val="ctr"/>
        <c:lblOffset val="100"/>
      </c:catAx>
      <c:valAx>
        <c:axId val="13159667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30730240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739"/>
          <c:w val="0.52571251548946718"/>
          <c:h val="0.11075973149777101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571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14920</c:v>
                </c:pt>
                <c:pt idx="1">
                  <c:v>19360</c:v>
                </c:pt>
                <c:pt idx="2">
                  <c:v>12500</c:v>
                </c:pt>
                <c:pt idx="3">
                  <c:v>14420</c:v>
                </c:pt>
                <c:pt idx="4">
                  <c:v>22260</c:v>
                </c:pt>
                <c:pt idx="5">
                  <c:v>14880</c:v>
                </c:pt>
                <c:pt idx="6">
                  <c:v>15600</c:v>
                </c:pt>
                <c:pt idx="7">
                  <c:v>16780</c:v>
                </c:pt>
                <c:pt idx="8">
                  <c:v>20780</c:v>
                </c:pt>
                <c:pt idx="9">
                  <c:v>21160</c:v>
                </c:pt>
                <c:pt idx="10">
                  <c:v>8680</c:v>
                </c:pt>
                <c:pt idx="11">
                  <c:v>16440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24340</c:v>
                </c:pt>
                <c:pt idx="1">
                  <c:v>7160</c:v>
                </c:pt>
                <c:pt idx="2">
                  <c:v>17680</c:v>
                </c:pt>
                <c:pt idx="3">
                  <c:v>15940</c:v>
                </c:pt>
                <c:pt idx="4">
                  <c:v>21740</c:v>
                </c:pt>
                <c:pt idx="5">
                  <c:v>14840</c:v>
                </c:pt>
                <c:pt idx="6">
                  <c:v>15700</c:v>
                </c:pt>
                <c:pt idx="7">
                  <c:v>26280</c:v>
                </c:pt>
                <c:pt idx="8">
                  <c:v>21220</c:v>
                </c:pt>
                <c:pt idx="9">
                  <c:v>7300</c:v>
                </c:pt>
                <c:pt idx="10">
                  <c:v>22360</c:v>
                </c:pt>
                <c:pt idx="11">
                  <c:v>12720</c:v>
                </c:pt>
              </c:numCache>
            </c:numRef>
          </c:val>
        </c:ser>
        <c:marker val="1"/>
        <c:axId val="90866048"/>
        <c:axId val="90867584"/>
      </c:lineChart>
      <c:catAx>
        <c:axId val="908660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867584"/>
        <c:crossesAt val="0"/>
        <c:auto val="1"/>
        <c:lblAlgn val="ctr"/>
        <c:lblOffset val="100"/>
      </c:catAx>
      <c:valAx>
        <c:axId val="90867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086604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8"/>
        </c:manualLayout>
      </c:layout>
    </c:legend>
    <c:plotVisOnly val="1"/>
  </c:chart>
  <c:printSettings>
    <c:headerFooter/>
    <c:pageMargins b="0.75000000000000155" l="0.70000000000000062" r="0.70000000000000062" t="0.750000000000001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35449</c:v>
                </c:pt>
                <c:pt idx="1">
                  <c:v>30621</c:v>
                </c:pt>
                <c:pt idx="2">
                  <c:v>40742</c:v>
                </c:pt>
                <c:pt idx="3">
                  <c:v>29733</c:v>
                </c:pt>
                <c:pt idx="4">
                  <c:v>31469</c:v>
                </c:pt>
                <c:pt idx="5">
                  <c:v>38877</c:v>
                </c:pt>
                <c:pt idx="6">
                  <c:v>35894</c:v>
                </c:pt>
                <c:pt idx="7">
                  <c:v>35730</c:v>
                </c:pt>
                <c:pt idx="8">
                  <c:v>36176</c:v>
                </c:pt>
                <c:pt idx="9">
                  <c:v>29926</c:v>
                </c:pt>
                <c:pt idx="10">
                  <c:v>35147</c:v>
                </c:pt>
                <c:pt idx="11">
                  <c:v>36289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37669</c:v>
                </c:pt>
                <c:pt idx="1">
                  <c:v>32467</c:v>
                </c:pt>
                <c:pt idx="2">
                  <c:v>33792</c:v>
                </c:pt>
                <c:pt idx="3">
                  <c:v>36166</c:v>
                </c:pt>
                <c:pt idx="4">
                  <c:v>34618</c:v>
                </c:pt>
                <c:pt idx="5">
                  <c:v>37630</c:v>
                </c:pt>
                <c:pt idx="6">
                  <c:v>41862</c:v>
                </c:pt>
                <c:pt idx="7">
                  <c:v>24091</c:v>
                </c:pt>
                <c:pt idx="8">
                  <c:v>34336</c:v>
                </c:pt>
                <c:pt idx="9">
                  <c:v>39993</c:v>
                </c:pt>
                <c:pt idx="10">
                  <c:v>34455</c:v>
                </c:pt>
                <c:pt idx="11">
                  <c:v>26820</c:v>
                </c:pt>
              </c:numCache>
            </c:numRef>
          </c:val>
        </c:ser>
        <c:marker val="1"/>
        <c:axId val="90974464"/>
        <c:axId val="93638656"/>
      </c:lineChart>
      <c:catAx>
        <c:axId val="909744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3638656"/>
        <c:crosses val="autoZero"/>
        <c:auto val="1"/>
        <c:lblAlgn val="ctr"/>
        <c:lblOffset val="100"/>
      </c:catAx>
      <c:valAx>
        <c:axId val="936386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974464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194"/>
          <c:y val="0.85056911988823958"/>
          <c:w val="0.36796145739235225"/>
          <c:h val="0.12152495554991125"/>
        </c:manualLayout>
      </c:layout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3">
          <cell r="F23">
            <v>757740</v>
          </cell>
          <cell r="G23">
            <v>798860</v>
          </cell>
          <cell r="H23">
            <v>905050</v>
          </cell>
          <cell r="I23">
            <v>855765</v>
          </cell>
          <cell r="J23">
            <v>951820</v>
          </cell>
          <cell r="K23">
            <v>972080</v>
          </cell>
          <cell r="L23">
            <v>949340</v>
          </cell>
          <cell r="M23">
            <v>764160</v>
          </cell>
          <cell r="N23">
            <v>935340</v>
          </cell>
          <cell r="O23">
            <v>872020</v>
          </cell>
          <cell r="P23">
            <v>773150</v>
          </cell>
          <cell r="Q23">
            <v>883430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3">
          <cell r="F23">
            <v>808060</v>
          </cell>
          <cell r="G23">
            <v>771340</v>
          </cell>
          <cell r="H23">
            <v>904600</v>
          </cell>
          <cell r="I23">
            <v>976060</v>
          </cell>
          <cell r="J23">
            <v>904360</v>
          </cell>
          <cell r="K23">
            <v>905580</v>
          </cell>
          <cell r="L23">
            <v>946360</v>
          </cell>
          <cell r="M23">
            <v>923960</v>
          </cell>
          <cell r="N23">
            <v>898360</v>
          </cell>
          <cell r="O23">
            <v>921420</v>
          </cell>
          <cell r="P23">
            <v>818180</v>
          </cell>
          <cell r="Q23">
            <v>857560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>
            <v>21254.886770847923</v>
          </cell>
          <cell r="D16">
            <v>19796.364639882693</v>
          </cell>
          <cell r="E16">
            <v>24679.044410211631</v>
          </cell>
          <cell r="F16">
            <v>22667.261164336731</v>
          </cell>
          <cell r="G16">
            <v>19647.606000444845</v>
          </cell>
          <cell r="H16">
            <v>22739.684820126698</v>
          </cell>
          <cell r="I16">
            <v>25569.379443286569</v>
          </cell>
          <cell r="J16">
            <v>20805.083820052558</v>
          </cell>
          <cell r="K16">
            <v>24459.19219711511</v>
          </cell>
          <cell r="L16">
            <v>19610.827656086531</v>
          </cell>
          <cell r="M16">
            <v>29582.561639660271</v>
          </cell>
          <cell r="N16">
            <v>22786.719279023979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6">
          <cell r="C16">
            <v>17281.758282876384</v>
          </cell>
          <cell r="D16">
            <v>15128.251470222811</v>
          </cell>
          <cell r="E16">
            <v>27232.73917004887</v>
          </cell>
          <cell r="F16">
            <v>20504.876998260581</v>
          </cell>
          <cell r="G16">
            <v>22837.067837322953</v>
          </cell>
          <cell r="H16">
            <v>24721.1844611944</v>
          </cell>
          <cell r="I16">
            <v>21705.56613931914</v>
          </cell>
          <cell r="J16">
            <v>23760.177255031889</v>
          </cell>
          <cell r="K16">
            <v>22800</v>
          </cell>
          <cell r="L16">
            <v>23722.818686324856</v>
          </cell>
          <cell r="M16">
            <v>21395.42450095254</v>
          </cell>
          <cell r="N16">
            <v>20294.94740329661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24340</v>
          </cell>
          <cell r="D15">
            <v>7160</v>
          </cell>
          <cell r="E15">
            <v>17680</v>
          </cell>
          <cell r="F15">
            <v>15940</v>
          </cell>
          <cell r="G15">
            <v>21740</v>
          </cell>
          <cell r="H15">
            <v>14840</v>
          </cell>
          <cell r="I15">
            <v>15700</v>
          </cell>
          <cell r="J15">
            <v>26280</v>
          </cell>
          <cell r="K15">
            <v>21220</v>
          </cell>
          <cell r="L15">
            <v>7300</v>
          </cell>
          <cell r="M15">
            <v>22360</v>
          </cell>
          <cell r="N15">
            <v>12720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14920</v>
          </cell>
          <cell r="D15">
            <v>19360</v>
          </cell>
          <cell r="E15">
            <v>12500</v>
          </cell>
          <cell r="F15">
            <v>14420</v>
          </cell>
          <cell r="G15">
            <v>22260</v>
          </cell>
          <cell r="H15">
            <v>14880</v>
          </cell>
          <cell r="I15">
            <v>15600</v>
          </cell>
          <cell r="J15">
            <v>16780</v>
          </cell>
          <cell r="K15">
            <v>20780</v>
          </cell>
          <cell r="L15">
            <v>21160</v>
          </cell>
          <cell r="M15">
            <v>8680</v>
          </cell>
          <cell r="N15">
            <v>16440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A14" sqref="A14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67" t="s">
        <v>18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0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2" t="s">
        <v>17</v>
      </c>
      <c r="P5" s="65" t="s">
        <v>0</v>
      </c>
      <c r="Q5" s="65" t="s">
        <v>19</v>
      </c>
    </row>
    <row r="6" spans="1:17" s="5" customFormat="1" ht="17.100000000000001" customHeight="1" thickBot="1">
      <c r="A6" s="1"/>
      <c r="B6" s="7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3"/>
      <c r="P6" s="66"/>
      <c r="Q6" s="66"/>
    </row>
    <row r="7" spans="1:17" s="5" customFormat="1" ht="17.100000000000001" customHeight="1">
      <c r="A7" s="17">
        <v>2016</v>
      </c>
      <c r="B7" s="27">
        <v>24338</v>
      </c>
      <c r="C7" s="15">
        <f>[1]GUADALHORCE!F23</f>
        <v>757740</v>
      </c>
      <c r="D7" s="16">
        <f>[1]GUADALHORCE!G23</f>
        <v>798860</v>
      </c>
      <c r="E7" s="16">
        <f>[1]GUADALHORCE!H23</f>
        <v>905050</v>
      </c>
      <c r="F7" s="16">
        <f>[1]GUADALHORCE!I23</f>
        <v>855765</v>
      </c>
      <c r="G7" s="16">
        <f>[1]GUADALHORCE!J23</f>
        <v>951820</v>
      </c>
      <c r="H7" s="16">
        <f>[1]GUADALHORCE!K23</f>
        <v>972080</v>
      </c>
      <c r="I7" s="16">
        <f>[1]GUADALHORCE!L23</f>
        <v>949340</v>
      </c>
      <c r="J7" s="16">
        <f>[1]GUADALHORCE!M23</f>
        <v>764160</v>
      </c>
      <c r="K7" s="16">
        <f>[1]GUADALHORCE!N23</f>
        <v>935340</v>
      </c>
      <c r="L7" s="16">
        <f>[1]GUADALHORCE!O23</f>
        <v>872020</v>
      </c>
      <c r="M7" s="16">
        <f>[1]GUADALHORCE!P23</f>
        <v>773150</v>
      </c>
      <c r="N7" s="16">
        <f>[1]GUADALHORCE!Q23</f>
        <v>883430</v>
      </c>
      <c r="O7" s="50">
        <f>SUM(C7:N7)</f>
        <v>10418755</v>
      </c>
      <c r="P7" s="51">
        <f>O7/B7</f>
        <v>428.08591502999423</v>
      </c>
      <c r="Q7" s="52">
        <f>P7/1000</f>
        <v>0.42808591502999421</v>
      </c>
    </row>
    <row r="8" spans="1:17" s="6" customFormat="1" ht="15" thickBot="1">
      <c r="A8" s="18">
        <v>2015</v>
      </c>
      <c r="B8" s="28">
        <v>24210</v>
      </c>
      <c r="C8" s="31">
        <f>[2]GUADALHORCE!F23</f>
        <v>808060</v>
      </c>
      <c r="D8" s="19">
        <f>[2]GUADALHORCE!G23</f>
        <v>771340</v>
      </c>
      <c r="E8" s="19">
        <f>[2]GUADALHORCE!H23</f>
        <v>904600</v>
      </c>
      <c r="F8" s="19">
        <f>[2]GUADALHORCE!I23</f>
        <v>976060</v>
      </c>
      <c r="G8" s="19">
        <f>[2]GUADALHORCE!J23</f>
        <v>904360</v>
      </c>
      <c r="H8" s="19">
        <f>[2]GUADALHORCE!K23</f>
        <v>905580</v>
      </c>
      <c r="I8" s="19">
        <f>[2]GUADALHORCE!L23</f>
        <v>946360</v>
      </c>
      <c r="J8" s="19">
        <f>[2]GUADALHORCE!M23</f>
        <v>923960</v>
      </c>
      <c r="K8" s="19">
        <f>[2]GUADALHORCE!N23</f>
        <v>898360</v>
      </c>
      <c r="L8" s="19">
        <f>[2]GUADALHORCE!O23</f>
        <v>921420</v>
      </c>
      <c r="M8" s="19">
        <f>[2]GUADALHORCE!P23</f>
        <v>818180</v>
      </c>
      <c r="N8" s="31">
        <f>[2]GUADALHORCE!Q23</f>
        <v>857560</v>
      </c>
      <c r="O8" s="47">
        <f>SUM(C8:N8)</f>
        <v>10635840</v>
      </c>
      <c r="P8" s="48">
        <f>O8/B8</f>
        <v>439.31598513011153</v>
      </c>
      <c r="Q8" s="49">
        <f>P8/1000</f>
        <v>0.43931598513011155</v>
      </c>
    </row>
    <row r="22" spans="2:13" ht="15.75" customHeight="1"/>
    <row r="32" spans="2:13">
      <c r="B32" s="68" t="s">
        <v>14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T15" sqref="T15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7.25" customHeight="1"/>
    <row r="4" spans="1:17" ht="17.25" customHeight="1" thickBot="1"/>
    <row r="5" spans="1:17" ht="16.5" customHeight="1">
      <c r="A5" s="5"/>
      <c r="B5" s="76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8" t="s">
        <v>17</v>
      </c>
      <c r="P5" s="74" t="s">
        <v>0</v>
      </c>
      <c r="Q5" s="74" t="s">
        <v>19</v>
      </c>
    </row>
    <row r="6" spans="1:17" ht="17.100000000000001" customHeight="1" thickBot="1">
      <c r="A6" s="5"/>
      <c r="B6" s="7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79"/>
      <c r="P6" s="75"/>
      <c r="Q6" s="75"/>
    </row>
    <row r="7" spans="1:17" s="13" customFormat="1" ht="17.100000000000001" customHeight="1">
      <c r="A7" s="17">
        <v>2016</v>
      </c>
      <c r="B7" s="27">
        <v>24338</v>
      </c>
      <c r="C7" s="15">
        <f>'[3]Por Municipio - 2016'!C16</f>
        <v>21254.886770847923</v>
      </c>
      <c r="D7" s="16">
        <f>'[3]Por Municipio - 2016'!D16</f>
        <v>19796.364639882693</v>
      </c>
      <c r="E7" s="16">
        <f>'[3]Por Municipio - 2016'!E16</f>
        <v>24679.044410211631</v>
      </c>
      <c r="F7" s="16">
        <f>'[3]Por Municipio - 2016'!F16</f>
        <v>22667.261164336731</v>
      </c>
      <c r="G7" s="16">
        <f>'[3]Por Municipio - 2016'!G16</f>
        <v>19647.606000444845</v>
      </c>
      <c r="H7" s="16">
        <f>'[3]Por Municipio - 2016'!H16</f>
        <v>22739.684820126698</v>
      </c>
      <c r="I7" s="16">
        <f>'[3]Por Municipio - 2016'!I16</f>
        <v>25569.379443286569</v>
      </c>
      <c r="J7" s="16">
        <f>'[3]Por Municipio - 2016'!J16</f>
        <v>20805.083820052558</v>
      </c>
      <c r="K7" s="16">
        <f>'[3]Por Municipio - 2016'!K16</f>
        <v>24459.19219711511</v>
      </c>
      <c r="L7" s="16">
        <f>'[3]Por Municipio - 2016'!L16</f>
        <v>19610.827656086531</v>
      </c>
      <c r="M7" s="16">
        <f>'[3]Por Municipio - 2016'!M16</f>
        <v>29582.561639660271</v>
      </c>
      <c r="N7" s="15">
        <f>'[3]Por Municipio - 2016'!N16</f>
        <v>22786.719279023979</v>
      </c>
      <c r="O7" s="50">
        <f>SUM(C7:N7)</f>
        <v>273598.61184107553</v>
      </c>
      <c r="P7" s="53">
        <f>O7/B7</f>
        <v>11.241622641181507</v>
      </c>
      <c r="Q7" s="54">
        <f>P7/1000</f>
        <v>1.1241622641181507E-2</v>
      </c>
    </row>
    <row r="8" spans="1:17" s="7" customFormat="1" ht="15" thickBot="1">
      <c r="A8" s="18">
        <v>2015</v>
      </c>
      <c r="B8" s="28">
        <v>24210</v>
      </c>
      <c r="C8" s="31">
        <f>'[4]Por Municipio - 2015'!C16</f>
        <v>17281.758282876384</v>
      </c>
      <c r="D8" s="19">
        <f>'[4]Por Municipio - 2015'!D16</f>
        <v>15128.251470222811</v>
      </c>
      <c r="E8" s="19">
        <f>'[4]Por Municipio - 2015'!E16</f>
        <v>27232.73917004887</v>
      </c>
      <c r="F8" s="19">
        <f>'[4]Por Municipio - 2015'!F16</f>
        <v>20504.876998260581</v>
      </c>
      <c r="G8" s="19">
        <f>'[4]Por Municipio - 2015'!G16</f>
        <v>22837.067837322953</v>
      </c>
      <c r="H8" s="19">
        <f>'[4]Por Municipio - 2015'!H16</f>
        <v>24721.1844611944</v>
      </c>
      <c r="I8" s="19">
        <f>'[4]Por Municipio - 2015'!I16</f>
        <v>21705.56613931914</v>
      </c>
      <c r="J8" s="19">
        <f>'[4]Por Municipio - 2015'!J16</f>
        <v>23760.177255031889</v>
      </c>
      <c r="K8" s="19">
        <f>'[4]Por Municipio - 2015'!K16</f>
        <v>22800</v>
      </c>
      <c r="L8" s="19">
        <f>'[4]Por Municipio - 2015'!L16</f>
        <v>23722.818686324856</v>
      </c>
      <c r="M8" s="19">
        <f>'[4]Por Municipio - 2015'!M16</f>
        <v>21395.42450095254</v>
      </c>
      <c r="N8" s="31">
        <f>'[4]Por Municipio - 2015'!N16</f>
        <v>20294.94740329661</v>
      </c>
      <c r="O8" s="47">
        <f>SUM(C8:N8)</f>
        <v>261384.81220485101</v>
      </c>
      <c r="P8" s="55">
        <f>O8/B8</f>
        <v>10.796563907676621</v>
      </c>
      <c r="Q8" s="56">
        <f>P8/1000</f>
        <v>1.0796563907676622E-2</v>
      </c>
    </row>
    <row r="31" spans="2:14">
      <c r="B31" s="68" t="s">
        <v>15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16" sqref="R16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67" t="s">
        <v>21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A5" s="5"/>
      <c r="B5" s="82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5"/>
      <c r="P6" s="81"/>
      <c r="Q6" s="81"/>
    </row>
    <row r="7" spans="1:17" s="13" customFormat="1" ht="17.100000000000001" customHeight="1">
      <c r="A7" s="17">
        <v>2016</v>
      </c>
      <c r="B7" s="27">
        <v>24338</v>
      </c>
      <c r="C7" s="26">
        <f>'[5]VIDRIO POR MUNICIPIOS'!C15</f>
        <v>24340</v>
      </c>
      <c r="D7" s="16">
        <f>'[5]VIDRIO POR MUNICIPIOS'!D15</f>
        <v>7160</v>
      </c>
      <c r="E7" s="16">
        <f>'[5]VIDRIO POR MUNICIPIOS'!E15</f>
        <v>17680</v>
      </c>
      <c r="F7" s="16">
        <f>'[5]VIDRIO POR MUNICIPIOS'!F15</f>
        <v>15940</v>
      </c>
      <c r="G7" s="16">
        <f>'[5]VIDRIO POR MUNICIPIOS'!G15</f>
        <v>21740</v>
      </c>
      <c r="H7" s="16">
        <f>'[5]VIDRIO POR MUNICIPIOS'!H15</f>
        <v>14840</v>
      </c>
      <c r="I7" s="16">
        <f>'[5]VIDRIO POR MUNICIPIOS'!I15</f>
        <v>15700</v>
      </c>
      <c r="J7" s="16">
        <f>'[5]VIDRIO POR MUNICIPIOS'!J15</f>
        <v>26280</v>
      </c>
      <c r="K7" s="16">
        <f>'[5]VIDRIO POR MUNICIPIOS'!K15</f>
        <v>21220</v>
      </c>
      <c r="L7" s="16">
        <f>'[5]VIDRIO POR MUNICIPIOS'!L15</f>
        <v>7300</v>
      </c>
      <c r="M7" s="16">
        <f>'[5]VIDRIO POR MUNICIPIOS'!M15</f>
        <v>22360</v>
      </c>
      <c r="N7" s="26">
        <f>'[5]VIDRIO POR MUNICIPIOS'!N15</f>
        <v>12720</v>
      </c>
      <c r="O7" s="50">
        <f>SUM(C7:N7)</f>
        <v>207280</v>
      </c>
      <c r="P7" s="57">
        <f>O7/B7</f>
        <v>8.5167228202810428</v>
      </c>
      <c r="Q7" s="58">
        <f>P7/1000</f>
        <v>8.5167228202810436E-3</v>
      </c>
    </row>
    <row r="8" spans="1:17" s="4" customFormat="1" ht="15" thickBot="1">
      <c r="A8" s="18">
        <v>2015</v>
      </c>
      <c r="B8" s="28">
        <v>24210</v>
      </c>
      <c r="C8" s="23">
        <f>'[6]VIDRIO POR MUNICIPIOS'!C15</f>
        <v>14920</v>
      </c>
      <c r="D8" s="24">
        <f>'[6]VIDRIO POR MUNICIPIOS'!D15</f>
        <v>19360</v>
      </c>
      <c r="E8" s="24">
        <f>'[6]VIDRIO POR MUNICIPIOS'!E15</f>
        <v>12500</v>
      </c>
      <c r="F8" s="24">
        <f>'[6]VIDRIO POR MUNICIPIOS'!F15</f>
        <v>14420</v>
      </c>
      <c r="G8" s="24">
        <f>'[6]VIDRIO POR MUNICIPIOS'!G15</f>
        <v>22260</v>
      </c>
      <c r="H8" s="24">
        <f>'[6]VIDRIO POR MUNICIPIOS'!H15</f>
        <v>14880</v>
      </c>
      <c r="I8" s="24">
        <f>'[6]VIDRIO POR MUNICIPIOS'!I15</f>
        <v>15600</v>
      </c>
      <c r="J8" s="24">
        <f>'[6]VIDRIO POR MUNICIPIOS'!J15</f>
        <v>16780</v>
      </c>
      <c r="K8" s="24">
        <f>'[6]VIDRIO POR MUNICIPIOS'!K15</f>
        <v>20780</v>
      </c>
      <c r="L8" s="24">
        <f>'[6]VIDRIO POR MUNICIPIOS'!L15</f>
        <v>21160</v>
      </c>
      <c r="M8" s="24">
        <f>'[6]VIDRIO POR MUNICIPIOS'!M15</f>
        <v>8680</v>
      </c>
      <c r="N8" s="23">
        <f>'[6]VIDRIO POR MUNICIPIOS'!N15</f>
        <v>16440</v>
      </c>
      <c r="O8" s="47">
        <f>SUM(C8:N8)</f>
        <v>197780</v>
      </c>
      <c r="P8" s="59">
        <f>O8/B8</f>
        <v>8.1693515076414709</v>
      </c>
      <c r="Q8" s="60">
        <f>P8/1000</f>
        <v>8.1693515076414706E-3</v>
      </c>
    </row>
    <row r="33" spans="2:13">
      <c r="B33" s="68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7" sqref="O7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67" t="s">
        <v>22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B5" s="92" t="s">
        <v>1</v>
      </c>
      <c r="C5" s="94" t="s">
        <v>16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8" t="s">
        <v>17</v>
      </c>
      <c r="P5" s="90" t="s">
        <v>0</v>
      </c>
      <c r="Q5" s="86" t="s">
        <v>19</v>
      </c>
    </row>
    <row r="6" spans="1:17" ht="17.100000000000001" customHeight="1" thickBot="1">
      <c r="B6" s="93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89"/>
      <c r="P6" s="91"/>
      <c r="Q6" s="87"/>
    </row>
    <row r="7" spans="1:17" ht="17.100000000000001" customHeight="1">
      <c r="A7" s="37">
        <v>2016</v>
      </c>
      <c r="B7" s="35">
        <v>24338</v>
      </c>
      <c r="C7" s="61">
        <v>37669</v>
      </c>
      <c r="D7" s="62">
        <v>32467</v>
      </c>
      <c r="E7" s="63">
        <v>33792</v>
      </c>
      <c r="F7" s="63">
        <v>36166</v>
      </c>
      <c r="G7" s="63">
        <v>34618</v>
      </c>
      <c r="H7" s="63">
        <v>37630</v>
      </c>
      <c r="I7" s="63">
        <v>41862</v>
      </c>
      <c r="J7" s="63">
        <v>24091</v>
      </c>
      <c r="K7" s="63">
        <v>34336</v>
      </c>
      <c r="L7" s="63">
        <v>39993</v>
      </c>
      <c r="M7" s="63">
        <v>34455</v>
      </c>
      <c r="N7" s="62">
        <v>26820</v>
      </c>
      <c r="O7" s="42">
        <f>SUM(C7:N7)</f>
        <v>413899</v>
      </c>
      <c r="P7" s="44">
        <f>O7/B7</f>
        <v>17.006286465609335</v>
      </c>
      <c r="Q7" s="64">
        <f>P7/1000</f>
        <v>1.7006286465609335E-2</v>
      </c>
    </row>
    <row r="8" spans="1:17" s="4" customFormat="1" ht="15" thickBot="1">
      <c r="A8" s="38">
        <v>2015</v>
      </c>
      <c r="B8" s="36">
        <v>24210</v>
      </c>
      <c r="C8" s="61">
        <v>35449</v>
      </c>
      <c r="D8" s="62">
        <v>30621</v>
      </c>
      <c r="E8" s="63">
        <v>40742</v>
      </c>
      <c r="F8" s="63">
        <v>29733</v>
      </c>
      <c r="G8" s="63">
        <v>31469</v>
      </c>
      <c r="H8" s="63">
        <v>38877</v>
      </c>
      <c r="I8" s="63">
        <v>35894</v>
      </c>
      <c r="J8" s="63">
        <v>35730</v>
      </c>
      <c r="K8" s="63">
        <v>36176</v>
      </c>
      <c r="L8" s="63">
        <v>29926</v>
      </c>
      <c r="M8" s="63">
        <v>35147</v>
      </c>
      <c r="N8" s="62">
        <v>36289</v>
      </c>
      <c r="O8" s="43">
        <f>SUM(C8:N8)</f>
        <v>416053</v>
      </c>
      <c r="P8" s="45">
        <f>O8/B8</f>
        <v>17.185171416769929</v>
      </c>
      <c r="Q8" s="46">
        <f>P8/1000</f>
        <v>1.718517141676993E-2</v>
      </c>
    </row>
    <row r="11" spans="1:17">
      <c r="H11" s="11"/>
    </row>
    <row r="32" spans="2:10">
      <c r="B32" s="68" t="s">
        <v>15</v>
      </c>
      <c r="C32" s="68"/>
      <c r="D32" s="68"/>
      <c r="E32" s="68"/>
      <c r="F32" s="68"/>
      <c r="G32" s="68"/>
      <c r="H32" s="68"/>
      <c r="I32" s="68"/>
      <c r="J32" s="68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