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9.xml"/>
  <Override ContentType="application/vnd.openxmlformats-officedocument.spreadsheetml.externalLink+xml" PartName="/xl/externalLinks/externalLink10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25725"/>
</workbook>
</file>

<file path=xl/calcChain.xml><?xml version="1.0" encoding="utf-8"?>
<calcChain xmlns="http://schemas.openxmlformats.org/spreadsheetml/2006/main">
  <c r="D7" i="4"/>
  <c r="E7"/>
  <c r="O7" s="1"/>
  <c r="P7" s="1"/>
  <c r="Q7" s="1"/>
  <c r="F7"/>
  <c r="G7"/>
  <c r="H7"/>
  <c r="I7"/>
  <c r="J7"/>
  <c r="K7"/>
  <c r="L7"/>
  <c r="M7"/>
  <c r="N7"/>
  <c r="C7"/>
  <c r="M7" i="3"/>
  <c r="N7"/>
  <c r="M7" i="2"/>
  <c r="N7"/>
  <c r="M7" i="1"/>
  <c r="N7"/>
  <c r="D7"/>
  <c r="E7"/>
  <c r="F7"/>
  <c r="G7"/>
  <c r="H7"/>
  <c r="I7"/>
  <c r="J7"/>
  <c r="K7"/>
  <c r="L7"/>
  <c r="C7"/>
  <c r="D7" i="2"/>
  <c r="E7"/>
  <c r="F7"/>
  <c r="G7"/>
  <c r="H7"/>
  <c r="I7"/>
  <c r="J7"/>
  <c r="K7"/>
  <c r="L7"/>
  <c r="C7"/>
  <c r="D7" i="3"/>
  <c r="E7"/>
  <c r="F7"/>
  <c r="G7"/>
  <c r="H7"/>
  <c r="I7"/>
  <c r="J7"/>
  <c r="K7"/>
  <c r="L7"/>
  <c r="C7"/>
  <c r="O7" s="1"/>
  <c r="P7" s="1"/>
  <c r="Q7" s="1"/>
  <c r="D9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O9" s="1"/>
  <c r="C8"/>
  <c r="D9" i="2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D9" i="1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O7" l="1"/>
  <c r="P7" s="1"/>
  <c r="Q7" s="1"/>
  <c r="O7" i="2"/>
  <c r="P7" s="1"/>
  <c r="Q7" s="1"/>
  <c r="O8"/>
  <c r="P8" s="1"/>
  <c r="Q8" s="1"/>
  <c r="O9" i="4"/>
  <c r="P9" s="1"/>
  <c r="Q9" s="1"/>
  <c r="O8"/>
  <c r="P8" s="1"/>
  <c r="Q8" s="1"/>
  <c r="O9" i="1" l="1"/>
  <c r="P9" s="1"/>
  <c r="Q9" s="1"/>
  <c r="O8" i="3"/>
  <c r="P8" s="1"/>
  <c r="Q8" s="1"/>
  <c r="O8" i="1"/>
  <c r="P8" s="1"/>
  <c r="Q8" s="1"/>
  <c r="P9" i="3" l="1"/>
  <c r="Q9" s="1"/>
  <c r="O9" i="2" l="1"/>
  <c r="P9" s="1"/>
  <c r="Q9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<sst xmlns="http://schemas.openxmlformats.org/spreadsheetml/2006/main" count="76" uniqueCount="23">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</sst>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3" fontId="15" fillId="0" borderId="11" xfId="0" applyNumberFormat="1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3" fontId="16" fillId="0" borderId="12" xfId="0" applyNumberFormat="1" applyFont="1" applyFill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3" fontId="20" fillId="0" borderId="8" xfId="1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3" fontId="5" fillId="3" borderId="14" xfId="0" applyNumberFormat="1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/>
    </xf>
    <xf numFmtId="3" fontId="5" fillId="3" borderId="5" xfId="0" applyNumberFormat="1" applyFont="1" applyFill="1" applyBorder="1" applyAlignment="1">
      <alignment horizontal="center" vertical="center"/>
    </xf>
    <xf numFmtId="164" fontId="23" fillId="8" borderId="3" xfId="0" applyNumberFormat="1" applyFont="1" applyFill="1" applyBorder="1" applyAlignment="1">
      <alignment horizontal="center" vertical="center"/>
    </xf>
    <xf numFmtId="4" fontId="23" fillId="4" borderId="13" xfId="0" applyNumberFormat="1" applyFont="1" applyFill="1" applyBorder="1" applyAlignment="1">
      <alignment horizontal="center" vertical="center"/>
    </xf>
    <xf numFmtId="164" fontId="23" fillId="4" borderId="3" xfId="0" applyNumberFormat="1" applyFont="1" applyFill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3" xfId="0" applyNumberFormat="1" applyFont="1" applyFill="1" applyBorder="1" applyAlignment="1">
      <alignment horizontal="center" vertical="center"/>
    </xf>
    <xf numFmtId="164" fontId="23" fillId="5" borderId="3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3" xfId="0" applyNumberFormat="1" applyFont="1" applyFill="1" applyBorder="1" applyAlignment="1">
      <alignment horizontal="center" vertical="center"/>
    </xf>
    <xf numFmtId="164" fontId="23" fillId="7" borderId="3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15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Fill="1" applyBorder="1" applyAlignment="1">
      <alignment horizontal="center" vertical="center"/>
    </xf>
    <xf numFmtId="3" fontId="14" fillId="0" borderId="16" xfId="0" applyNumberFormat="1" applyFont="1" applyFill="1" applyBorder="1" applyAlignment="1">
      <alignment horizontal="center" vertical="center"/>
    </xf>
    <xf numFmtId="4" fontId="5" fillId="8" borderId="13" xfId="0" applyNumberFormat="1" applyFont="1" applyFill="1" applyBorder="1" applyAlignment="1">
      <alignment horizontal="center" vertical="center"/>
    </xf>
    <xf numFmtId="4" fontId="5" fillId="8" borderId="9" xfId="0" applyNumberFormat="1" applyFont="1" applyFill="1" applyBorder="1" applyAlignment="1">
      <alignment horizontal="center" vertical="center" wrapText="1"/>
    </xf>
    <xf numFmtId="3" fontId="18" fillId="0" borderId="17" xfId="0" applyNumberFormat="1" applyFont="1" applyBorder="1" applyAlignment="1">
      <alignment horizontal="center" vertical="center"/>
    </xf>
    <xf numFmtId="3" fontId="18" fillId="0" borderId="18" xfId="0" applyNumberFormat="1" applyFont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3" fontId="16" fillId="0" borderId="8" xfId="0" applyNumberFormat="1" applyFont="1" applyFill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2" fillId="0" borderId="13" xfId="1" applyFont="1" applyFill="1" applyBorder="1" applyAlignment="1">
      <alignment horizontal="center" vertical="center"/>
    </xf>
    <xf numFmtId="3" fontId="20" fillId="0" borderId="12" xfId="1" applyNumberFormat="1" applyFont="1" applyFill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22" xfId="0" applyNumberFormat="1" applyFont="1" applyFill="1" applyBorder="1" applyAlignment="1">
      <alignment horizontal="center" vertical="center" wrapText="1"/>
    </xf>
    <xf numFmtId="3" fontId="14" fillId="0" borderId="23" xfId="0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3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7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3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7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14" fillId="0" borderId="11" xfId="0" applyNumberFormat="1" applyFont="1" applyFill="1" applyBorder="1" applyAlignment="1">
      <alignment horizontal="center" vertical="center" wrapText="1"/>
    </xf>
    <xf numFmtId="3" fontId="14" fillId="0" borderId="2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externalLinks/externalLink7.xml" Type="http://schemas.openxmlformats.org/officeDocument/2006/relationships/externalLink"/>
<Relationship Id="rId12" Target="externalLinks/externalLink8.xml" Type="http://schemas.openxmlformats.org/officeDocument/2006/relationships/externalLink"/>
<Relationship Id="rId13" Target="externalLinks/externalLink9.xml" Type="http://schemas.openxmlformats.org/officeDocument/2006/relationships/externalLink"/>
<Relationship Id="rId14" Target="externalLinks/externalLink10.xml" Type="http://schemas.openxmlformats.org/officeDocument/2006/relationships/externalLink"/>
<Relationship Id="rId15" Target="theme/theme1.xml" Type="http://schemas.openxmlformats.org/officeDocument/2006/relationships/theme"/>
<Relationship Id="rId16" Target="styles.xml" Type="http://schemas.openxmlformats.org/officeDocument/2006/relationships/styles"/>
<Relationship Id="rId17" Target="sharedStrings.xml" Type="http://schemas.openxmlformats.org/officeDocument/2006/relationships/sharedStrings"/>
<Relationship Id="rId18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5776.6241099926347</c:v>
                </c:pt>
                <c:pt idx="1">
                  <c:v>5472.6614289221707</c:v>
                </c:pt>
                <c:pt idx="2">
                  <c:v>6443.2089369015466</c:v>
                </c:pt>
                <c:pt idx="3">
                  <c:v>5955.7132334888292</c:v>
                </c:pt>
                <c:pt idx="4">
                  <c:v>7277.5509452492024</c:v>
                </c:pt>
                <c:pt idx="5">
                  <c:v>6626.7419592438009</c:v>
                </c:pt>
                <c:pt idx="6">
                  <c:v>7106.0164497913083</c:v>
                </c:pt>
                <c:pt idx="7">
                  <c:v>7710.6088877976918</c:v>
                </c:pt>
                <c:pt idx="8">
                  <c:v>6852.936410508225</c:v>
                </c:pt>
                <c:pt idx="9">
                  <c:v>6657.4048612816105</c:v>
                </c:pt>
                <c:pt idx="10">
                  <c:v>5565.3167198625088</c:v>
                </c:pt>
                <c:pt idx="11">
                  <c:v>5814.8416400687456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5696.4647938708504</c:v>
                </c:pt>
                <c:pt idx="1">
                  <c:v>4798.7851149215612</c:v>
                </c:pt>
                <c:pt idx="2">
                  <c:v>5525.5381247719806</c:v>
                </c:pt>
                <c:pt idx="3">
                  <c:v>5161.0288215979572</c:v>
                </c:pt>
                <c:pt idx="4">
                  <c:v>3376.9974461875227</c:v>
                </c:pt>
                <c:pt idx="5">
                  <c:v>5730.9522072236414</c:v>
                </c:pt>
                <c:pt idx="6">
                  <c:v>8194.9142648668367</c:v>
                </c:pt>
                <c:pt idx="7">
                  <c:v>8478.1138270704123</c:v>
                </c:pt>
                <c:pt idx="8">
                  <c:v>7234.3013498723094</c:v>
                </c:pt>
                <c:pt idx="9">
                  <c:v>6742.6669098869024</c:v>
                </c:pt>
                <c:pt idx="10">
                  <c:v>6687.2856621670926</c:v>
                </c:pt>
                <c:pt idx="11">
                  <c:v>6784.9580445093034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RSU!$C$9:$N$9</c:f>
              <c:numCache>
                <c:formatCode>#,##0</c:formatCode>
                <c:ptCount val="12"/>
                <c:pt idx="0">
                  <c:v>5800.1486045668717</c:v>
                </c:pt>
                <c:pt idx="1">
                  <c:v>5116.8829285973179</c:v>
                </c:pt>
                <c:pt idx="2">
                  <c:v>6510.6487857919537</c:v>
                </c:pt>
                <c:pt idx="3">
                  <c:v>5679.4623655913974</c:v>
                </c:pt>
                <c:pt idx="4">
                  <c:v>5971.2987797511178</c:v>
                </c:pt>
                <c:pt idx="5">
                  <c:v>6553.903588256615</c:v>
                </c:pt>
                <c:pt idx="6">
                  <c:v>7411.5234988522416</c:v>
                </c:pt>
                <c:pt idx="7">
                  <c:v>7171.2190407152348</c:v>
                </c:pt>
                <c:pt idx="8">
                  <c:v>6069.8236075872901</c:v>
                </c:pt>
                <c:pt idx="9">
                  <c:v>7436.3549595263985</c:v>
                </c:pt>
                <c:pt idx="10">
                  <c:v>5584.942612057509</c:v>
                </c:pt>
                <c:pt idx="11">
                  <c:v>4656.0323788812375</c:v>
                </c:pt>
              </c:numCache>
            </c:numRef>
          </c:val>
        </c:ser>
        <c:marker val="1"/>
        <c:axId val="81731584"/>
        <c:axId val="81733888"/>
      </c:lineChart>
      <c:catAx>
        <c:axId val="81731584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733888"/>
        <c:crossesAt val="0"/>
        <c:auto val="1"/>
        <c:lblAlgn val="ctr"/>
        <c:lblOffset val="100"/>
      </c:catAx>
      <c:valAx>
        <c:axId val="8173388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1731584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194"/>
          <c:w val="0.54344096084854154"/>
          <c:h val="0.11075987390302421"/>
        </c:manualLayout>
      </c:layout>
    </c:legend>
    <c:plotVisOnly val="1"/>
  </c:chart>
  <c:printSettings>
    <c:headerFooter/>
    <c:pageMargins b="0.75000000000000255" l="0.70000000000000062" r="0.70000000000000062" t="0.7500000000000025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073E-2"/>
          <c:w val="0.88015364782941952"/>
          <c:h val="0.7021347521364601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81.895660653339831</c:v>
                </c:pt>
                <c:pt idx="1">
                  <c:v>92.838615309605075</c:v>
                </c:pt>
                <c:pt idx="2">
                  <c:v>103.07557289127254</c:v>
                </c:pt>
                <c:pt idx="3">
                  <c:v>60.715748415407113</c:v>
                </c:pt>
                <c:pt idx="4">
                  <c:v>107.66455387615798</c:v>
                </c:pt>
                <c:pt idx="5">
                  <c:v>40.947830326669916</c:v>
                </c:pt>
                <c:pt idx="6">
                  <c:v>128.84446611409069</c:v>
                </c:pt>
                <c:pt idx="7">
                  <c:v>98.133593369088246</c:v>
                </c:pt>
                <c:pt idx="8">
                  <c:v>105.89956118966357</c:v>
                </c:pt>
                <c:pt idx="9">
                  <c:v>114.01852754753779</c:v>
                </c:pt>
                <c:pt idx="10">
                  <c:v>77.306679668454407</c:v>
                </c:pt>
                <c:pt idx="11">
                  <c:v>81.895660653339831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50.632686526373327</c:v>
                </c:pt>
                <c:pt idx="1">
                  <c:v>68.170265099754033</c:v>
                </c:pt>
                <c:pt idx="2">
                  <c:v>35.961446930033318</c:v>
                </c:pt>
                <c:pt idx="3">
                  <c:v>154.68348405521181</c:v>
                </c:pt>
                <c:pt idx="4">
                  <c:v>93.105663969538313</c:v>
                </c:pt>
                <c:pt idx="5">
                  <c:v>115.76630176106617</c:v>
                </c:pt>
                <c:pt idx="6">
                  <c:v>172.91051880057114</c:v>
                </c:pt>
                <c:pt idx="7">
                  <c:v>133.00809138505474</c:v>
                </c:pt>
                <c:pt idx="8">
                  <c:v>80.790099952403622</c:v>
                </c:pt>
                <c:pt idx="9">
                  <c:v>125.61875297477391</c:v>
                </c:pt>
                <c:pt idx="10">
                  <c:v>94.090909090909093</c:v>
                </c:pt>
                <c:pt idx="11">
                  <c:v>150.24988100904332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CARTON!$C$9:$N$9</c:f>
              <c:numCache>
                <c:formatCode>#,##0</c:formatCode>
                <c:ptCount val="12"/>
                <c:pt idx="0">
                  <c:v>47.530096036791562</c:v>
                </c:pt>
                <c:pt idx="1">
                  <c:v>69.05315839307454</c:v>
                </c:pt>
                <c:pt idx="2">
                  <c:v>53.209793047477348</c:v>
                </c:pt>
                <c:pt idx="3">
                  <c:v>77.124306776680655</c:v>
                </c:pt>
                <c:pt idx="4">
                  <c:v>70.84674692276478</c:v>
                </c:pt>
                <c:pt idx="5">
                  <c:v>81.010415257676172</c:v>
                </c:pt>
                <c:pt idx="6">
                  <c:v>49.921547409711891</c:v>
                </c:pt>
                <c:pt idx="7">
                  <c:v>72.939266874070057</c:v>
                </c:pt>
                <c:pt idx="8">
                  <c:v>60.683078587853373</c:v>
                </c:pt>
                <c:pt idx="9">
                  <c:v>84.597592317056666</c:v>
                </c:pt>
                <c:pt idx="10">
                  <c:v>46.33437035033139</c:v>
                </c:pt>
                <c:pt idx="11">
                  <c:v>45.43757608548627</c:v>
                </c:pt>
              </c:numCache>
            </c:numRef>
          </c:val>
        </c:ser>
        <c:marker val="1"/>
        <c:axId val="81910400"/>
        <c:axId val="82088320"/>
      </c:lineChart>
      <c:catAx>
        <c:axId val="81910400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2088320"/>
        <c:crossesAt val="0"/>
        <c:auto val="1"/>
        <c:lblAlgn val="ctr"/>
        <c:lblOffset val="100"/>
      </c:catAx>
      <c:valAx>
        <c:axId val="8208832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1910400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805"/>
          <c:w val="0.58023450586264635"/>
          <c:h val="0.12522118328958878"/>
        </c:manualLayout>
      </c:layout>
    </c:legend>
    <c:plotVisOnly val="1"/>
  </c:chart>
  <c:printSettings>
    <c:headerFooter/>
    <c:pageMargins b="0.75000000000000278" l="0.70000000000000062" r="0.70000000000000062" t="0.75000000000000278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1807E-2"/>
          <c:w val="0.88015364782941952"/>
          <c:h val="0.7116901437616155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338.52976620872499</c:v>
                </c:pt>
                <c:pt idx="1">
                  <c:v>0</c:v>
                </c:pt>
                <c:pt idx="2">
                  <c:v>286.17980236201493</c:v>
                </c:pt>
                <c:pt idx="3">
                  <c:v>0</c:v>
                </c:pt>
                <c:pt idx="4">
                  <c:v>367.32224632441552</c:v>
                </c:pt>
                <c:pt idx="5">
                  <c:v>347.2547601831767</c:v>
                </c:pt>
                <c:pt idx="6">
                  <c:v>286.17980236201493</c:v>
                </c:pt>
                <c:pt idx="7">
                  <c:v>301.01229211858282</c:v>
                </c:pt>
                <c:pt idx="8">
                  <c:v>349.87225837551216</c:v>
                </c:pt>
                <c:pt idx="9">
                  <c:v>335.03976861894432</c:v>
                </c:pt>
                <c:pt idx="10">
                  <c:v>263.49481802844059</c:v>
                </c:pt>
                <c:pt idx="11">
                  <c:v>260.87731983610507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188.62036821253787</c:v>
                </c:pt>
                <c:pt idx="1">
                  <c:v>308.73922162666048</c:v>
                </c:pt>
                <c:pt idx="2">
                  <c:v>274.97086926124445</c:v>
                </c:pt>
                <c:pt idx="3">
                  <c:v>375.31111628990914</c:v>
                </c:pt>
                <c:pt idx="4">
                  <c:v>417.76275926357494</c:v>
                </c:pt>
                <c:pt idx="5">
                  <c:v>402.3257981822419</c:v>
                </c:pt>
                <c:pt idx="6">
                  <c:v>391.71288743882548</c:v>
                </c:pt>
                <c:pt idx="7">
                  <c:v>284.61896993707762</c:v>
                </c:pt>
                <c:pt idx="8">
                  <c:v>378.20554649265904</c:v>
                </c:pt>
                <c:pt idx="9">
                  <c:v>414.86832906082498</c:v>
                </c:pt>
                <c:pt idx="10">
                  <c:v>367.59263574924262</c:v>
                </c:pt>
                <c:pt idx="11">
                  <c:v>0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VIDRIO!$C$9:$N$9</c:f>
              <c:numCache>
                <c:formatCode>#,##0</c:formatCode>
                <c:ptCount val="12"/>
                <c:pt idx="0">
                  <c:v>419.69724770642205</c:v>
                </c:pt>
                <c:pt idx="1">
                  <c:v>0</c:v>
                </c:pt>
                <c:pt idx="2">
                  <c:v>429.83486238532112</c:v>
                </c:pt>
                <c:pt idx="3">
                  <c:v>415.64220183486242</c:v>
                </c:pt>
                <c:pt idx="4">
                  <c:v>840.40825688073403</c:v>
                </c:pt>
                <c:pt idx="5">
                  <c:v>333.52752293577981</c:v>
                </c:pt>
                <c:pt idx="6">
                  <c:v>421.72477064220186</c:v>
                </c:pt>
                <c:pt idx="7">
                  <c:v>404.49082568807341</c:v>
                </c:pt>
                <c:pt idx="8">
                  <c:v>421.72477064220186</c:v>
                </c:pt>
                <c:pt idx="9">
                  <c:v>416.6559633027523</c:v>
                </c:pt>
                <c:pt idx="10">
                  <c:v>429.83486238532112</c:v>
                </c:pt>
                <c:pt idx="11">
                  <c:v>320.34862385321105</c:v>
                </c:pt>
              </c:numCache>
            </c:numRef>
          </c:val>
        </c:ser>
        <c:marker val="1"/>
        <c:axId val="83594240"/>
        <c:axId val="84031360"/>
      </c:lineChart>
      <c:catAx>
        <c:axId val="83594240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4031360"/>
        <c:crossesAt val="0"/>
        <c:auto val="1"/>
        <c:lblAlgn val="ctr"/>
        <c:lblOffset val="100"/>
      </c:catAx>
      <c:valAx>
        <c:axId val="8403136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3594240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7328778265820723"/>
          <c:h val="0.13048372504573288"/>
        </c:manualLayout>
      </c:layout>
    </c:legend>
    <c:plotVisOnly val="1"/>
  </c:chart>
  <c:printSettings>
    <c:headerFooter/>
    <c:pageMargins b="0.75000000000000278" l="0.70000000000000062" r="0.70000000000000062" t="0.75000000000000278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241.79104477611941</c:v>
                </c:pt>
                <c:pt idx="1">
                  <c:v>230.59701492537312</c:v>
                </c:pt>
                <c:pt idx="2">
                  <c:v>221.19402985074626</c:v>
                </c:pt>
                <c:pt idx="3">
                  <c:v>279.40298507462688</c:v>
                </c:pt>
                <c:pt idx="4">
                  <c:v>299.55223880597015</c:v>
                </c:pt>
                <c:pt idx="5">
                  <c:v>320.59701492537312</c:v>
                </c:pt>
                <c:pt idx="6">
                  <c:v>369.40298507462688</c:v>
                </c:pt>
                <c:pt idx="7">
                  <c:v>313.43283582089555</c:v>
                </c:pt>
                <c:pt idx="8">
                  <c:v>296.41791044776119</c:v>
                </c:pt>
                <c:pt idx="9">
                  <c:v>225.42857142857144</c:v>
                </c:pt>
                <c:pt idx="10">
                  <c:v>171.42857142857142</c:v>
                </c:pt>
                <c:pt idx="11">
                  <c:v>243.13432835820896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220</c:v>
                </c:pt>
                <c:pt idx="1">
                  <c:v>180</c:v>
                </c:pt>
                <c:pt idx="2">
                  <c:v>321</c:v>
                </c:pt>
                <c:pt idx="3">
                  <c:v>212</c:v>
                </c:pt>
                <c:pt idx="4">
                  <c:v>356</c:v>
                </c:pt>
                <c:pt idx="5">
                  <c:v>306</c:v>
                </c:pt>
                <c:pt idx="6">
                  <c:v>180</c:v>
                </c:pt>
                <c:pt idx="7">
                  <c:v>399</c:v>
                </c:pt>
                <c:pt idx="8">
                  <c:v>347</c:v>
                </c:pt>
                <c:pt idx="9">
                  <c:v>240</c:v>
                </c:pt>
                <c:pt idx="10">
                  <c:v>270</c:v>
                </c:pt>
                <c:pt idx="11">
                  <c:v>234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ENVASES!$C$9:$N$9</c:f>
              <c:numCache>
                <c:formatCode>#,##0</c:formatCode>
                <c:ptCount val="12"/>
                <c:pt idx="0">
                  <c:v>266</c:v>
                </c:pt>
                <c:pt idx="1">
                  <c:v>310</c:v>
                </c:pt>
                <c:pt idx="2">
                  <c:v>183</c:v>
                </c:pt>
                <c:pt idx="3">
                  <c:v>285</c:v>
                </c:pt>
                <c:pt idx="4">
                  <c:v>274</c:v>
                </c:pt>
                <c:pt idx="5">
                  <c:v>270</c:v>
                </c:pt>
                <c:pt idx="6">
                  <c:v>352</c:v>
                </c:pt>
                <c:pt idx="7">
                  <c:v>298</c:v>
                </c:pt>
                <c:pt idx="8">
                  <c:v>296</c:v>
                </c:pt>
                <c:pt idx="9">
                  <c:v>231</c:v>
                </c:pt>
                <c:pt idx="10">
                  <c:v>254</c:v>
                </c:pt>
                <c:pt idx="11">
                  <c:v>343</c:v>
                </c:pt>
              </c:numCache>
            </c:numRef>
          </c:val>
        </c:ser>
        <c:marker val="1"/>
        <c:axId val="92573056"/>
        <c:axId val="92592768"/>
      </c:lineChart>
      <c:catAx>
        <c:axId val="92573056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2592768"/>
        <c:crosses val="autoZero"/>
        <c:auto val="1"/>
        <c:lblAlgn val="ctr"/>
        <c:lblOffset val="100"/>
      </c:catAx>
      <c:valAx>
        <c:axId val="9259276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2573056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316"/>
          <c:y val="0.85056911988823958"/>
          <c:w val="0.46274327362952616"/>
          <c:h val="0.14943089802362716"/>
        </c:manualLayout>
      </c:layout>
    </c:legend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10</xdr:row>
      <xdr:rowOff>30480</xdr:rowOff>
    </xdr:from>
    <xdr:to>
      <xdr:col>16</xdr:col>
      <xdr:colOff>0</xdr:colOff>
      <xdr:row>30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9</xdr:row>
      <xdr:rowOff>7620</xdr:rowOff>
    </xdr:from>
    <xdr:to>
      <xdr:col>16</xdr:col>
      <xdr:colOff>297180</xdr:colOff>
      <xdr:row>28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16</xdr:col>
      <xdr:colOff>205740</xdr:colOff>
      <xdr:row>30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10</xdr:row>
      <xdr:rowOff>99060</xdr:rowOff>
    </xdr:from>
    <xdr:to>
      <xdr:col>16</xdr:col>
      <xdr:colOff>198120</xdr:colOff>
      <xdr:row>31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10%202017/RSU%202017/Resumen%20Toneladas%20-%20RSU%20-%20Municipios%202017.xls" TargetMode="External" Type="http://schemas.openxmlformats.org/officeDocument/2006/relationships/externalLinkPath"/>
</Relationships>

</file>

<file path=xl/externalLinks/_rels/externalLink10.xml.rels><?xml version="1.0" encoding="UTF-8" standalone="no"?>
<Relationships xmlns="http://schemas.openxmlformats.org/package/2006/relationships">
<Relationship Id="rId1" Target="/S900/10%20CONTROL%20RESIDUOS/10%202017/ENVASES%202017/Informe%20Mensual%20Recogida%20Diciembre%202017.xlsx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10%202017/PAPEL-CARTON%202017/PAPEL%20RUTAS,%20MUNICIPIOS,%20LOCALIDADES%202017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7.xml.rels><?xml version="1.0" encoding="UTF-8" standalone="no"?>
<Relationships xmlns="http://schemas.openxmlformats.org/package/2006/relationships">
<Relationship Id="rId1" Target="/S900/10%20CONTROL%20RESIDUOS/10%202017/VIDRIO%202017/VIDRIO%20RUTAS%20MUNICIPIOS%20LOCALIDADES%20-%202017.xls" TargetMode="External" Type="http://schemas.openxmlformats.org/officeDocument/2006/relationships/externalLinkPath"/>
</Relationships>

</file>

<file path=xl/externalLinks/_rels/externalLink8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9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/>
      <sheetData sheetId="1"/>
      <sheetData sheetId="2">
        <row r="27">
          <cell r="F27">
            <v>5776.6241099926347</v>
          </cell>
          <cell r="G27">
            <v>5472.6614289221707</v>
          </cell>
          <cell r="H27">
            <v>6443.2089369015466</v>
          </cell>
          <cell r="I27">
            <v>5955.7132334888292</v>
          </cell>
          <cell r="J27">
            <v>7277.5509452492024</v>
          </cell>
          <cell r="K27">
            <v>6626.7419592438009</v>
          </cell>
          <cell r="L27">
            <v>7106.0164497913083</v>
          </cell>
          <cell r="M27">
            <v>7710.6088877976918</v>
          </cell>
          <cell r="N27">
            <v>6852.936410508225</v>
          </cell>
          <cell r="O27">
            <v>6657.4048612816105</v>
          </cell>
          <cell r="P27">
            <v>5565.3167198625088</v>
          </cell>
          <cell r="Q27">
            <v>5814.8416400687456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  "/>
      <sheetName val="1.5"/>
      <sheetName val="1.6 "/>
      <sheetName val="1.7"/>
      <sheetName val="2,1"/>
      <sheetName val="2.2"/>
      <sheetName val="Salidas"/>
      <sheetName val="PLAN"/>
    </sheetNames>
    <sheetDataSet>
      <sheetData sheetId="0"/>
      <sheetData sheetId="1">
        <row r="75">
          <cell r="E75">
            <v>241.79104477611941</v>
          </cell>
          <cell r="F75">
            <v>230.59701492537312</v>
          </cell>
          <cell r="G75">
            <v>221.19402985074626</v>
          </cell>
          <cell r="H75">
            <v>279.40298507462688</v>
          </cell>
          <cell r="I75">
            <v>299.55223880597015</v>
          </cell>
          <cell r="J75">
            <v>320.59701492537312</v>
          </cell>
          <cell r="K75">
            <v>369.40298507462688</v>
          </cell>
          <cell r="L75">
            <v>313.43283582089555</v>
          </cell>
          <cell r="M75">
            <v>296.41791044776119</v>
          </cell>
          <cell r="N75">
            <v>225.42857142857144</v>
          </cell>
          <cell r="O75">
            <v>171.42857142857142</v>
          </cell>
          <cell r="P75">
            <v>243.13432835820896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/>
      <sheetData sheetId="1"/>
      <sheetData sheetId="2">
        <row r="26">
          <cell r="F26">
            <v>23171.127325793506</v>
          </cell>
        </row>
        <row r="27">
          <cell r="F27">
            <v>5696.4647938708504</v>
          </cell>
          <cell r="G27">
            <v>4798.7851149215612</v>
          </cell>
          <cell r="H27">
            <v>5525.5381247719806</v>
          </cell>
          <cell r="I27">
            <v>5161.0288215979572</v>
          </cell>
          <cell r="J27">
            <v>3376.9974461875227</v>
          </cell>
          <cell r="K27">
            <v>5730.9522072236414</v>
          </cell>
          <cell r="L27">
            <v>8194.9142648668367</v>
          </cell>
          <cell r="M27">
            <v>8478.1138270704123</v>
          </cell>
          <cell r="N27">
            <v>7234.3013498723094</v>
          </cell>
          <cell r="O27">
            <v>6742.6669098869024</v>
          </cell>
          <cell r="P27">
            <v>6687.2856621670926</v>
          </cell>
          <cell r="Q27">
            <v>6784.9580445093034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>
        <row r="27">
          <cell r="F27">
            <v>5800.1486045668717</v>
          </cell>
          <cell r="G27">
            <v>5116.8829285973179</v>
          </cell>
          <cell r="H27">
            <v>6510.6487857919537</v>
          </cell>
          <cell r="I27">
            <v>5679.4623655913974</v>
          </cell>
          <cell r="J27">
            <v>5971.2987797511178</v>
          </cell>
          <cell r="K27">
            <v>6553.903588256615</v>
          </cell>
          <cell r="L27">
            <v>7411.5234988522416</v>
          </cell>
          <cell r="M27">
            <v>7171.2190407152348</v>
          </cell>
          <cell r="N27">
            <v>6069.8236075872901</v>
          </cell>
          <cell r="O27">
            <v>7436.3549595263985</v>
          </cell>
          <cell r="P27">
            <v>5584.942612057509</v>
          </cell>
          <cell r="Q27">
            <v>4656.0323788812375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7"/>
      <sheetName val="FEBRERO-2017"/>
      <sheetName val="MARZO-2017"/>
      <sheetName val="ABRIL-2017"/>
      <sheetName val="MAYO-2017"/>
      <sheetName val="JUNIO-2017"/>
      <sheetName val="JULIO-2017"/>
      <sheetName val="AGOSTO-2017"/>
      <sheetName val="SEPTIEMBRE-2017"/>
      <sheetName val="OCTUBRE-2017"/>
      <sheetName val="NOVIEMBRE-2017"/>
      <sheetName val="DICIEMBRE-2017"/>
      <sheetName val="Por Localidades 2017"/>
      <sheetName val="Por Municipio - 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>
        <row r="82">
          <cell r="C82">
            <v>81.895660653339831</v>
          </cell>
          <cell r="D82">
            <v>92.838615309605075</v>
          </cell>
          <cell r="E82">
            <v>103.07557289127254</v>
          </cell>
          <cell r="F82">
            <v>60.715748415407113</v>
          </cell>
          <cell r="G82">
            <v>107.66455387615798</v>
          </cell>
          <cell r="H82">
            <v>40.947830326669916</v>
          </cell>
          <cell r="I82">
            <v>128.84446611409069</v>
          </cell>
          <cell r="J82">
            <v>98.133593369088246</v>
          </cell>
          <cell r="K82">
            <v>105.89956118966357</v>
          </cell>
          <cell r="L82">
            <v>114.01852754753779</v>
          </cell>
          <cell r="M82">
            <v>77.306679668454407</v>
          </cell>
          <cell r="N82">
            <v>81.895660653339831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1">
          <cell r="C81">
            <v>23635.032543608435</v>
          </cell>
        </row>
        <row r="82">
          <cell r="C82">
            <v>50.632686526373327</v>
          </cell>
          <cell r="D82">
            <v>68.170265099754033</v>
          </cell>
          <cell r="E82">
            <v>35.961446930033318</v>
          </cell>
          <cell r="F82">
            <v>154.68348405521181</v>
          </cell>
          <cell r="G82">
            <v>93.105663969538313</v>
          </cell>
          <cell r="H82">
            <v>115.76630176106617</v>
          </cell>
          <cell r="I82">
            <v>172.91051880057114</v>
          </cell>
          <cell r="J82">
            <v>133.00809138505474</v>
          </cell>
          <cell r="K82">
            <v>80.790099952403622</v>
          </cell>
          <cell r="L82">
            <v>125.61875297477391</v>
          </cell>
          <cell r="M82">
            <v>94.090909090909093</v>
          </cell>
          <cell r="N82">
            <v>150.24988100904332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2">
          <cell r="C82">
            <v>47.530096036791562</v>
          </cell>
          <cell r="D82">
            <v>69.05315839307454</v>
          </cell>
          <cell r="E82">
            <v>53.209793047477348</v>
          </cell>
          <cell r="F82">
            <v>77.124306776680655</v>
          </cell>
          <cell r="G82">
            <v>70.84674692276478</v>
          </cell>
          <cell r="H82">
            <v>81.010415257676172</v>
          </cell>
          <cell r="I82">
            <v>49.921547409711891</v>
          </cell>
          <cell r="J82">
            <v>72.939266874070057</v>
          </cell>
          <cell r="K82">
            <v>60.683078587853373</v>
          </cell>
          <cell r="L82">
            <v>84.597592317056666</v>
          </cell>
          <cell r="M82">
            <v>46.33437035033139</v>
          </cell>
          <cell r="N82">
            <v>45.43757608548627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7"/>
      <sheetName val="RUTAS VIDRIO FEBRERO 2017"/>
      <sheetName val="RUTAS VIDRIO MARZO 2017"/>
      <sheetName val="RUTAS VIDRIO ABRIL 2017"/>
      <sheetName val="RUTAS VIDRIO MAYO 2017"/>
      <sheetName val="RUTAS VIDRIO JUNIO 2017"/>
      <sheetName val="RUTAS VIDRIO JULIO 2017"/>
      <sheetName val="RUTAS VIDRIO AGOSTO 2017"/>
      <sheetName val="RUTAS VIDRIO SEPTIEMBRE 2017"/>
      <sheetName val="RUTAS VIDRIO OCTUBRE 2017"/>
      <sheetName val="RUTAS VIDRIO NOVIEMBRE 2017"/>
      <sheetName val="RUTAS VIDRIO DICIEMBRE 2017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1">
          <cell r="C81">
            <v>338.52976620872499</v>
          </cell>
          <cell r="D81">
            <v>0</v>
          </cell>
          <cell r="E81">
            <v>286.17980236201493</v>
          </cell>
          <cell r="F81">
            <v>0</v>
          </cell>
          <cell r="G81">
            <v>367.32224632441552</v>
          </cell>
          <cell r="H81">
            <v>347.2547601831767</v>
          </cell>
          <cell r="I81">
            <v>286.17980236201493</v>
          </cell>
          <cell r="J81">
            <v>301.01229211858282</v>
          </cell>
          <cell r="K81">
            <v>349.87225837551216</v>
          </cell>
          <cell r="L81">
            <v>335.03976861894432</v>
          </cell>
          <cell r="M81">
            <v>263.49481802844059</v>
          </cell>
          <cell r="N81">
            <v>260.87731983610507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0">
          <cell r="C80">
            <v>27670.418810952204</v>
          </cell>
        </row>
        <row r="81">
          <cell r="C81">
            <v>188.62036821253787</v>
          </cell>
          <cell r="D81">
            <v>308.73922162666048</v>
          </cell>
          <cell r="E81">
            <v>274.97086926124445</v>
          </cell>
          <cell r="F81">
            <v>375.31111628990914</v>
          </cell>
          <cell r="G81">
            <v>417.76275926357494</v>
          </cell>
          <cell r="H81">
            <v>402.3257981822419</v>
          </cell>
          <cell r="I81">
            <v>391.71288743882548</v>
          </cell>
          <cell r="J81">
            <v>284.61896993707762</v>
          </cell>
          <cell r="K81">
            <v>378.20554649265904</v>
          </cell>
          <cell r="L81">
            <v>414.86832906082498</v>
          </cell>
          <cell r="M81">
            <v>367.59263574924262</v>
          </cell>
          <cell r="N81">
            <v>0</v>
          </cell>
        </row>
      </sheetData>
      <sheetData sheetId="1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1">
          <cell r="C81">
            <v>419.69724770642205</v>
          </cell>
          <cell r="D81">
            <v>0</v>
          </cell>
          <cell r="E81">
            <v>429.83486238532112</v>
          </cell>
          <cell r="F81">
            <v>415.64220183486242</v>
          </cell>
          <cell r="G81">
            <v>840.40825688073403</v>
          </cell>
          <cell r="H81">
            <v>333.52752293577981</v>
          </cell>
          <cell r="I81">
            <v>421.72477064220186</v>
          </cell>
          <cell r="J81">
            <v>404.49082568807341</v>
          </cell>
          <cell r="K81">
            <v>421.72477064220186</v>
          </cell>
          <cell r="L81">
            <v>416.6559633027523</v>
          </cell>
          <cell r="M81">
            <v>429.83486238532112</v>
          </cell>
          <cell r="N81">
            <v>320.34862385321105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N7" sqref="N7"/>
    </sheetView>
  </sheetViews>
  <sheetFormatPr baseColWidth="10" defaultRowHeight="14.4"/>
  <cols>
    <col min="1" max="1" width="8.6640625" style="2" customWidth="1"/>
    <col min="2" max="2" width="8.33203125" style="2" bestFit="1" customWidth="1"/>
    <col min="3" max="3" width="7.6640625" style="1" customWidth="1"/>
    <col min="4" max="4" width="7.6640625" customWidth="1"/>
    <col min="5" max="5" width="7.6640625" style="3" customWidth="1"/>
    <col min="6" max="7" width="7.6640625" customWidth="1"/>
    <col min="8" max="8" width="7.6640625" style="3" customWidth="1"/>
    <col min="9" max="10" width="7.6640625" customWidth="1"/>
    <col min="11" max="11" width="7.6640625" style="3" customWidth="1"/>
    <col min="12" max="13" width="7.6640625" customWidth="1"/>
    <col min="14" max="14" width="7.6640625" style="3" customWidth="1"/>
    <col min="15" max="15" width="11.5546875" customWidth="1"/>
    <col min="16" max="17" width="10.6640625" bestFit="1" customWidth="1"/>
  </cols>
  <sheetData>
    <row r="2" spans="1:17" ht="18">
      <c r="C2" s="77" t="s">
        <v>18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80" t="s">
        <v>1</v>
      </c>
      <c r="C5" s="79" t="s">
        <v>16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82" t="s">
        <v>17</v>
      </c>
      <c r="P5" s="75" t="s">
        <v>0</v>
      </c>
      <c r="Q5" s="75" t="s">
        <v>19</v>
      </c>
    </row>
    <row r="6" spans="1:17" s="5" customFormat="1" ht="17.100000000000001" customHeight="1" thickBot="1">
      <c r="A6" s="1"/>
      <c r="B6" s="81"/>
      <c r="C6" s="50" t="s">
        <v>2</v>
      </c>
      <c r="D6" s="51" t="s">
        <v>3</v>
      </c>
      <c r="E6" s="51" t="s">
        <v>4</v>
      </c>
      <c r="F6" s="51" t="s">
        <v>5</v>
      </c>
      <c r="G6" s="51" t="s">
        <v>6</v>
      </c>
      <c r="H6" s="51" t="s">
        <v>7</v>
      </c>
      <c r="I6" s="51" t="s">
        <v>8</v>
      </c>
      <c r="J6" s="51" t="s">
        <v>9</v>
      </c>
      <c r="K6" s="51" t="s">
        <v>10</v>
      </c>
      <c r="L6" s="51" t="s">
        <v>11</v>
      </c>
      <c r="M6" s="51" t="s">
        <v>12</v>
      </c>
      <c r="N6" s="52" t="s">
        <v>13</v>
      </c>
      <c r="O6" s="83"/>
      <c r="P6" s="76"/>
      <c r="Q6" s="76"/>
    </row>
    <row r="7" spans="1:17" s="5" customFormat="1" ht="17.100000000000001" customHeight="1">
      <c r="A7" s="15">
        <v>2017</v>
      </c>
      <c r="B7" s="19">
        <v>181</v>
      </c>
      <c r="C7" s="62">
        <f>[1]AXARQUIA!F27</f>
        <v>5776.6241099926347</v>
      </c>
      <c r="D7" s="14">
        <f>[1]AXARQUIA!G27</f>
        <v>5472.6614289221707</v>
      </c>
      <c r="E7" s="14">
        <f>[1]AXARQUIA!H27</f>
        <v>6443.2089369015466</v>
      </c>
      <c r="F7" s="14">
        <f>[1]AXARQUIA!I27</f>
        <v>5955.7132334888292</v>
      </c>
      <c r="G7" s="14">
        <f>[1]AXARQUIA!J27</f>
        <v>7277.5509452492024</v>
      </c>
      <c r="H7" s="14">
        <f>[1]AXARQUIA!K27</f>
        <v>6626.7419592438009</v>
      </c>
      <c r="I7" s="14">
        <f>[1]AXARQUIA!L27</f>
        <v>7106.0164497913083</v>
      </c>
      <c r="J7" s="14">
        <f>[1]AXARQUIA!M27</f>
        <v>7710.6088877976918</v>
      </c>
      <c r="K7" s="14">
        <f>[1]AXARQUIA!N27</f>
        <v>6852.936410508225</v>
      </c>
      <c r="L7" s="14">
        <f>[1]AXARQUIA!O27</f>
        <v>6657.4048612816105</v>
      </c>
      <c r="M7" s="14">
        <f>[1]AXARQUIA!P27</f>
        <v>5565.3167198625088</v>
      </c>
      <c r="N7" s="63">
        <f>[1]AXARQUIA!Q27</f>
        <v>5814.8416400687456</v>
      </c>
      <c r="O7" s="46">
        <f>SUM(C7:N7)</f>
        <v>77259.625583108282</v>
      </c>
      <c r="P7" s="29">
        <f>O7/B7</f>
        <v>426.84876012767006</v>
      </c>
      <c r="Q7" s="30">
        <f>P7/1000</f>
        <v>0.42684876012767003</v>
      </c>
    </row>
    <row r="8" spans="1:17" s="5" customFormat="1" ht="17.100000000000001" customHeight="1">
      <c r="A8" s="60">
        <v>2016</v>
      </c>
      <c r="B8" s="61">
        <v>207</v>
      </c>
      <c r="C8" s="64">
        <f>[2]AXARQUIA!F27</f>
        <v>5696.4647938708504</v>
      </c>
      <c r="D8" s="59">
        <f>[2]AXARQUIA!G27</f>
        <v>4798.7851149215612</v>
      </c>
      <c r="E8" s="59">
        <f>[2]AXARQUIA!H27</f>
        <v>5525.5381247719806</v>
      </c>
      <c r="F8" s="59">
        <f>[2]AXARQUIA!I27</f>
        <v>5161.0288215979572</v>
      </c>
      <c r="G8" s="59">
        <f>[2]AXARQUIA!J27</f>
        <v>3376.9974461875227</v>
      </c>
      <c r="H8" s="59">
        <f>[2]AXARQUIA!K27</f>
        <v>5730.9522072236414</v>
      </c>
      <c r="I8" s="59">
        <f>[2]AXARQUIA!L27</f>
        <v>8194.9142648668367</v>
      </c>
      <c r="J8" s="59">
        <f>[2]AXARQUIA!M27</f>
        <v>8478.1138270704123</v>
      </c>
      <c r="K8" s="59">
        <f>[2]AXARQUIA!N27</f>
        <v>7234.3013498723094</v>
      </c>
      <c r="L8" s="59">
        <f>[2]AXARQUIA!O27</f>
        <v>6742.6669098869024</v>
      </c>
      <c r="M8" s="59">
        <f>[2]AXARQUIA!P27</f>
        <v>6687.2856621670926</v>
      </c>
      <c r="N8" s="65">
        <f>[2]AXARQUIA!Q27</f>
        <v>6784.9580445093034</v>
      </c>
      <c r="O8" s="46">
        <f>SUM(C8:N8)</f>
        <v>74412.006566946366</v>
      </c>
      <c r="P8" s="29">
        <f>O8/B8</f>
        <v>359.47829259394382</v>
      </c>
      <c r="Q8" s="30">
        <f>P8/1000</f>
        <v>0.35947829259394382</v>
      </c>
    </row>
    <row r="9" spans="1:17" s="6" customFormat="1" ht="15" thickBot="1">
      <c r="A9" s="16">
        <v>2015</v>
      </c>
      <c r="B9" s="20">
        <v>221</v>
      </c>
      <c r="C9" s="66">
        <f>[3]AXARQUIA!F27</f>
        <v>5800.1486045668717</v>
      </c>
      <c r="D9" s="17">
        <f>[3]AXARQUIA!G27</f>
        <v>5116.8829285973179</v>
      </c>
      <c r="E9" s="17">
        <f>[3]AXARQUIA!H27</f>
        <v>6510.6487857919537</v>
      </c>
      <c r="F9" s="17">
        <f>[3]AXARQUIA!I27</f>
        <v>5679.4623655913974</v>
      </c>
      <c r="G9" s="17">
        <f>[3]AXARQUIA!J27</f>
        <v>5971.2987797511178</v>
      </c>
      <c r="H9" s="17">
        <f>[3]AXARQUIA!K27</f>
        <v>6553.903588256615</v>
      </c>
      <c r="I9" s="17">
        <f>[3]AXARQUIA!L27</f>
        <v>7411.5234988522416</v>
      </c>
      <c r="J9" s="17">
        <f>[3]AXARQUIA!M27</f>
        <v>7171.2190407152348</v>
      </c>
      <c r="K9" s="17">
        <f>[3]AXARQUIA!N27</f>
        <v>6069.8236075872901</v>
      </c>
      <c r="L9" s="17">
        <f>[3]AXARQUIA!O27</f>
        <v>7436.3549595263985</v>
      </c>
      <c r="M9" s="17">
        <f>[3]AXARQUIA!P27</f>
        <v>5584.942612057509</v>
      </c>
      <c r="N9" s="67">
        <f>[3]AXARQUIA!Q27</f>
        <v>4656.0323788812375</v>
      </c>
      <c r="O9" s="47">
        <f>SUM(C9:N9)</f>
        <v>73962.241150175192</v>
      </c>
      <c r="P9" s="27">
        <f>O9/B9</f>
        <v>334.67077443518184</v>
      </c>
      <c r="Q9" s="28">
        <f>P9/1000</f>
        <v>0.33467077443518184</v>
      </c>
    </row>
    <row r="23" ht="15.75" customHeight="1"/>
    <row r="33" spans="2:13">
      <c r="B33" s="78" t="s">
        <v>14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</row>
  </sheetData>
  <mergeCells count="7">
    <mergeCell ref="Q5:Q6"/>
    <mergeCell ref="C2:O2"/>
    <mergeCell ref="B33:M33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J7" sqref="J7:N7"/>
    </sheetView>
  </sheetViews>
  <sheetFormatPr baseColWidth="10" defaultRowHeight="14.4"/>
  <cols>
    <col min="1" max="1" width="7.109375" customWidth="1"/>
    <col min="2" max="2" width="8.3320312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33203125" bestFit="1" customWidth="1"/>
    <col min="15" max="15" width="11.44140625" customWidth="1"/>
    <col min="16" max="16" width="12.33203125" customWidth="1"/>
  </cols>
  <sheetData>
    <row r="2" spans="1:17" ht="18">
      <c r="C2" s="77" t="s">
        <v>20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7" ht="17.25" customHeight="1"/>
    <row r="4" spans="1:17" ht="17.25" customHeight="1" thickBot="1"/>
    <row r="5" spans="1:17" ht="16.5" customHeight="1">
      <c r="A5" s="5"/>
      <c r="B5" s="86" t="s">
        <v>1</v>
      </c>
      <c r="C5" s="79" t="s">
        <v>16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88" t="s">
        <v>17</v>
      </c>
      <c r="P5" s="84" t="s">
        <v>0</v>
      </c>
      <c r="Q5" s="84" t="s">
        <v>19</v>
      </c>
    </row>
    <row r="6" spans="1:17" ht="17.100000000000001" customHeight="1" thickBot="1">
      <c r="A6" s="5"/>
      <c r="B6" s="87"/>
      <c r="C6" s="56" t="s">
        <v>2</v>
      </c>
      <c r="D6" s="57" t="s">
        <v>3</v>
      </c>
      <c r="E6" s="57" t="s">
        <v>4</v>
      </c>
      <c r="F6" s="57" t="s">
        <v>5</v>
      </c>
      <c r="G6" s="57" t="s">
        <v>6</v>
      </c>
      <c r="H6" s="57" t="s">
        <v>7</v>
      </c>
      <c r="I6" s="57" t="s">
        <v>8</v>
      </c>
      <c r="J6" s="57" t="s">
        <v>9</v>
      </c>
      <c r="K6" s="57" t="s">
        <v>10</v>
      </c>
      <c r="L6" s="57" t="s">
        <v>11</v>
      </c>
      <c r="M6" s="57" t="s">
        <v>12</v>
      </c>
      <c r="N6" s="58" t="s">
        <v>13</v>
      </c>
      <c r="O6" s="89"/>
      <c r="P6" s="85"/>
      <c r="Q6" s="85"/>
    </row>
    <row r="7" spans="1:17" s="13" customFormat="1" ht="17.100000000000001" customHeight="1">
      <c r="A7" s="15">
        <v>2017</v>
      </c>
      <c r="B7" s="19">
        <v>181</v>
      </c>
      <c r="C7" s="62">
        <f>'[4]Por Municipio - 2017'!C82</f>
        <v>81.895660653339831</v>
      </c>
      <c r="D7" s="14">
        <f>'[4]Por Municipio - 2017'!D82</f>
        <v>92.838615309605075</v>
      </c>
      <c r="E7" s="14">
        <f>'[4]Por Municipio - 2017'!E82</f>
        <v>103.07557289127254</v>
      </c>
      <c r="F7" s="14">
        <f>'[4]Por Municipio - 2017'!F82</f>
        <v>60.715748415407113</v>
      </c>
      <c r="G7" s="14">
        <f>'[4]Por Municipio - 2017'!G82</f>
        <v>107.66455387615798</v>
      </c>
      <c r="H7" s="14">
        <f>'[4]Por Municipio - 2017'!H82</f>
        <v>40.947830326669916</v>
      </c>
      <c r="I7" s="14">
        <f>'[4]Por Municipio - 2017'!I82</f>
        <v>128.84446611409069</v>
      </c>
      <c r="J7" s="14">
        <f>'[4]Por Municipio - 2017'!J82</f>
        <v>98.133593369088246</v>
      </c>
      <c r="K7" s="14">
        <f>'[4]Por Municipio - 2017'!K82</f>
        <v>105.89956118966357</v>
      </c>
      <c r="L7" s="14">
        <f>'[4]Por Municipio - 2017'!L82</f>
        <v>114.01852754753779</v>
      </c>
      <c r="M7" s="14">
        <f>'[4]Por Municipio - 2017'!M82</f>
        <v>77.306679668454407</v>
      </c>
      <c r="N7" s="63">
        <f>'[4]Por Municipio - 2017'!N82</f>
        <v>81.895660653339831</v>
      </c>
      <c r="O7" s="46">
        <f>SUM(C7:N7)</f>
        <v>1093.236470014627</v>
      </c>
      <c r="P7" s="31">
        <f>O7/B7</f>
        <v>6.039980497318381</v>
      </c>
      <c r="Q7" s="32">
        <f>P7/1000</f>
        <v>6.0399804973183813E-3</v>
      </c>
    </row>
    <row r="8" spans="1:17" s="13" customFormat="1" ht="17.100000000000001" customHeight="1">
      <c r="A8" s="60">
        <v>2016</v>
      </c>
      <c r="B8" s="61">
        <v>207</v>
      </c>
      <c r="C8" s="64">
        <f>'[5]Por Municipio - 2016'!C82</f>
        <v>50.632686526373327</v>
      </c>
      <c r="D8" s="59">
        <f>'[5]Por Municipio - 2016'!D82</f>
        <v>68.170265099754033</v>
      </c>
      <c r="E8" s="59">
        <f>'[5]Por Municipio - 2016'!E82</f>
        <v>35.961446930033318</v>
      </c>
      <c r="F8" s="59">
        <f>'[5]Por Municipio - 2016'!F82</f>
        <v>154.68348405521181</v>
      </c>
      <c r="G8" s="59">
        <f>'[5]Por Municipio - 2016'!G82</f>
        <v>93.105663969538313</v>
      </c>
      <c r="H8" s="59">
        <f>'[5]Por Municipio - 2016'!H82</f>
        <v>115.76630176106617</v>
      </c>
      <c r="I8" s="59">
        <f>'[5]Por Municipio - 2016'!I82</f>
        <v>172.91051880057114</v>
      </c>
      <c r="J8" s="59">
        <f>'[5]Por Municipio - 2016'!J82</f>
        <v>133.00809138505474</v>
      </c>
      <c r="K8" s="59">
        <f>'[5]Por Municipio - 2016'!K82</f>
        <v>80.790099952403622</v>
      </c>
      <c r="L8" s="59">
        <f>'[5]Por Municipio - 2016'!L82</f>
        <v>125.61875297477391</v>
      </c>
      <c r="M8" s="59">
        <f>'[5]Por Municipio - 2016'!M82</f>
        <v>94.090909090909093</v>
      </c>
      <c r="N8" s="65">
        <f>'[5]Por Municipio - 2016'!N82</f>
        <v>150.24988100904332</v>
      </c>
      <c r="O8" s="46">
        <f>SUM(C8:N8)</f>
        <v>1274.9881015547328</v>
      </c>
      <c r="P8" s="31">
        <f>O8/B8</f>
        <v>6.1593628094431532</v>
      </c>
      <c r="Q8" s="32">
        <f>P8/1000</f>
        <v>6.159362809443153E-3</v>
      </c>
    </row>
    <row r="9" spans="1:17" s="7" customFormat="1" ht="15" thickBot="1">
      <c r="A9" s="16">
        <v>2015</v>
      </c>
      <c r="B9" s="20">
        <v>221</v>
      </c>
      <c r="C9" s="66">
        <f>'[6]Por Municipio - 2015'!C82</f>
        <v>47.530096036791562</v>
      </c>
      <c r="D9" s="17">
        <f>'[6]Por Municipio - 2015'!D82</f>
        <v>69.05315839307454</v>
      </c>
      <c r="E9" s="17">
        <f>'[6]Por Municipio - 2015'!E82</f>
        <v>53.209793047477348</v>
      </c>
      <c r="F9" s="17">
        <f>'[6]Por Municipio - 2015'!F82</f>
        <v>77.124306776680655</v>
      </c>
      <c r="G9" s="17">
        <f>'[6]Por Municipio - 2015'!G82</f>
        <v>70.84674692276478</v>
      </c>
      <c r="H9" s="17">
        <f>'[6]Por Municipio - 2015'!H82</f>
        <v>81.010415257676172</v>
      </c>
      <c r="I9" s="17">
        <f>'[6]Por Municipio - 2015'!I82</f>
        <v>49.921547409711891</v>
      </c>
      <c r="J9" s="17">
        <f>'[6]Por Municipio - 2015'!J82</f>
        <v>72.939266874070057</v>
      </c>
      <c r="K9" s="17">
        <f>'[6]Por Municipio - 2015'!K82</f>
        <v>60.683078587853373</v>
      </c>
      <c r="L9" s="17">
        <f>'[6]Por Municipio - 2015'!L82</f>
        <v>84.597592317056666</v>
      </c>
      <c r="M9" s="17">
        <f>'[6]Por Municipio - 2015'!M82</f>
        <v>46.33437035033139</v>
      </c>
      <c r="N9" s="67">
        <f>'[6]Por Municipio - 2015'!N82</f>
        <v>45.43757608548627</v>
      </c>
      <c r="O9" s="47">
        <f>SUM(C9:N9)</f>
        <v>758.68794805897471</v>
      </c>
      <c r="P9" s="33">
        <f>O9/B9</f>
        <v>3.4329771405383469</v>
      </c>
      <c r="Q9" s="34">
        <f>P9/1000</f>
        <v>3.4329771405383468E-3</v>
      </c>
    </row>
    <row r="32" spans="2:14">
      <c r="B32" s="78" t="s">
        <v>15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</row>
  </sheetData>
  <mergeCells count="7">
    <mergeCell ref="Q5:Q6"/>
    <mergeCell ref="B32:N32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workbookViewId="0">
      <selection activeCell="S24" sqref="S24"/>
    </sheetView>
  </sheetViews>
  <sheetFormatPr baseColWidth="10" defaultRowHeight="14.4"/>
  <cols>
    <col min="1" max="1" width="8.5546875" customWidth="1"/>
    <col min="2" max="2" width="8.33203125" bestFit="1" customWidth="1"/>
    <col min="3" max="10" width="6.6640625" customWidth="1"/>
    <col min="11" max="11" width="8.109375" bestFit="1" customWidth="1"/>
    <col min="12" max="12" width="6.6640625" customWidth="1"/>
    <col min="13" max="13" width="7.44140625" bestFit="1" customWidth="1"/>
    <col min="14" max="14" width="7.33203125" bestFit="1" customWidth="1"/>
    <col min="15" max="15" width="12" customWidth="1"/>
    <col min="16" max="16" width="10.44140625" customWidth="1"/>
  </cols>
  <sheetData>
    <row r="2" spans="1:17" ht="18">
      <c r="C2" s="77" t="s">
        <v>21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4" spans="1:17" ht="15" thickBot="1"/>
    <row r="5" spans="1:17" ht="16.5" customHeight="1">
      <c r="A5" s="5"/>
      <c r="B5" s="92" t="s">
        <v>1</v>
      </c>
      <c r="C5" s="79" t="s">
        <v>16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94" t="s">
        <v>17</v>
      </c>
      <c r="P5" s="90" t="s">
        <v>0</v>
      </c>
      <c r="Q5" s="90" t="s">
        <v>19</v>
      </c>
    </row>
    <row r="6" spans="1:17" ht="17.100000000000001" customHeight="1" thickBot="1">
      <c r="A6" s="5"/>
      <c r="B6" s="93"/>
      <c r="C6" s="53" t="s">
        <v>2</v>
      </c>
      <c r="D6" s="54" t="s">
        <v>3</v>
      </c>
      <c r="E6" s="54" t="s">
        <v>4</v>
      </c>
      <c r="F6" s="54" t="s">
        <v>5</v>
      </c>
      <c r="G6" s="54" t="s">
        <v>6</v>
      </c>
      <c r="H6" s="54" t="s">
        <v>7</v>
      </c>
      <c r="I6" s="54" t="s">
        <v>8</v>
      </c>
      <c r="J6" s="54" t="s">
        <v>9</v>
      </c>
      <c r="K6" s="54" t="s">
        <v>10</v>
      </c>
      <c r="L6" s="54" t="s">
        <v>11</v>
      </c>
      <c r="M6" s="54" t="s">
        <v>12</v>
      </c>
      <c r="N6" s="55" t="s">
        <v>13</v>
      </c>
      <c r="O6" s="95"/>
      <c r="P6" s="91"/>
      <c r="Q6" s="91"/>
    </row>
    <row r="7" spans="1:17" s="13" customFormat="1" ht="17.100000000000001" customHeight="1">
      <c r="A7" s="15">
        <v>2017</v>
      </c>
      <c r="B7" s="19">
        <v>181</v>
      </c>
      <c r="C7" s="62">
        <f>'[7]VIDRIO POR MUNICIPIOS'!C81</f>
        <v>338.52976620872499</v>
      </c>
      <c r="D7" s="14">
        <f>'[7]VIDRIO POR MUNICIPIOS'!D81</f>
        <v>0</v>
      </c>
      <c r="E7" s="14">
        <f>'[7]VIDRIO POR MUNICIPIOS'!E81</f>
        <v>286.17980236201493</v>
      </c>
      <c r="F7" s="14">
        <f>'[7]VIDRIO POR MUNICIPIOS'!F81</f>
        <v>0</v>
      </c>
      <c r="G7" s="14">
        <f>'[7]VIDRIO POR MUNICIPIOS'!G81</f>
        <v>367.32224632441552</v>
      </c>
      <c r="H7" s="14">
        <f>'[7]VIDRIO POR MUNICIPIOS'!H81</f>
        <v>347.2547601831767</v>
      </c>
      <c r="I7" s="14">
        <f>'[7]VIDRIO POR MUNICIPIOS'!I81</f>
        <v>286.17980236201493</v>
      </c>
      <c r="J7" s="14">
        <f>'[7]VIDRIO POR MUNICIPIOS'!J81</f>
        <v>301.01229211858282</v>
      </c>
      <c r="K7" s="14">
        <f>'[7]VIDRIO POR MUNICIPIOS'!K81</f>
        <v>349.87225837551216</v>
      </c>
      <c r="L7" s="14">
        <f>'[7]VIDRIO POR MUNICIPIOS'!L81</f>
        <v>335.03976861894432</v>
      </c>
      <c r="M7" s="14">
        <f>'[7]VIDRIO POR MUNICIPIOS'!M81</f>
        <v>263.49481802844059</v>
      </c>
      <c r="N7" s="63">
        <f>'[7]VIDRIO POR MUNICIPIOS'!N81</f>
        <v>260.87731983610507</v>
      </c>
      <c r="O7" s="46">
        <f>SUM(C7:N7)</f>
        <v>3135.762834417932</v>
      </c>
      <c r="P7" s="35">
        <f>O7/B7</f>
        <v>17.32465654374548</v>
      </c>
      <c r="Q7" s="36">
        <f>P7/1000</f>
        <v>1.732465654374548E-2</v>
      </c>
    </row>
    <row r="8" spans="1:17" s="13" customFormat="1" ht="17.100000000000001" customHeight="1">
      <c r="A8" s="60">
        <v>2016</v>
      </c>
      <c r="B8" s="61">
        <v>207</v>
      </c>
      <c r="C8" s="64">
        <f>'[8]VIDRIO POR MUNICIPIOS'!C81</f>
        <v>188.62036821253787</v>
      </c>
      <c r="D8" s="59">
        <f>'[8]VIDRIO POR MUNICIPIOS'!D81</f>
        <v>308.73922162666048</v>
      </c>
      <c r="E8" s="59">
        <f>'[8]VIDRIO POR MUNICIPIOS'!E81</f>
        <v>274.97086926124445</v>
      </c>
      <c r="F8" s="59">
        <f>'[8]VIDRIO POR MUNICIPIOS'!F81</f>
        <v>375.31111628990914</v>
      </c>
      <c r="G8" s="59">
        <f>'[8]VIDRIO POR MUNICIPIOS'!G81</f>
        <v>417.76275926357494</v>
      </c>
      <c r="H8" s="59">
        <f>'[8]VIDRIO POR MUNICIPIOS'!H81</f>
        <v>402.3257981822419</v>
      </c>
      <c r="I8" s="59">
        <f>'[8]VIDRIO POR MUNICIPIOS'!I81</f>
        <v>391.71288743882548</v>
      </c>
      <c r="J8" s="59">
        <f>'[8]VIDRIO POR MUNICIPIOS'!J81</f>
        <v>284.61896993707762</v>
      </c>
      <c r="K8" s="59">
        <f>'[8]VIDRIO POR MUNICIPIOS'!K81</f>
        <v>378.20554649265904</v>
      </c>
      <c r="L8" s="59">
        <f>'[8]VIDRIO POR MUNICIPIOS'!L81</f>
        <v>414.86832906082498</v>
      </c>
      <c r="M8" s="59">
        <f>'[8]VIDRIO POR MUNICIPIOS'!M81</f>
        <v>367.59263574924262</v>
      </c>
      <c r="N8" s="65">
        <f>'[8]VIDRIO POR MUNICIPIOS'!N81</f>
        <v>0</v>
      </c>
      <c r="O8" s="46">
        <f>SUM(C8:N8)</f>
        <v>3804.7285015147986</v>
      </c>
      <c r="P8" s="35">
        <f>O8/B8</f>
        <v>18.380330925192265</v>
      </c>
      <c r="Q8" s="36">
        <f>P8/1000</f>
        <v>1.8380330925192263E-2</v>
      </c>
    </row>
    <row r="9" spans="1:17" s="4" customFormat="1" ht="15" thickBot="1">
      <c r="A9" s="16">
        <v>2015</v>
      </c>
      <c r="B9" s="20">
        <v>221</v>
      </c>
      <c r="C9" s="66">
        <f>'[9]VIDRIO POR MUNICIPIOS'!C81</f>
        <v>419.69724770642205</v>
      </c>
      <c r="D9" s="17">
        <f>'[9]VIDRIO POR MUNICIPIOS'!D81</f>
        <v>0</v>
      </c>
      <c r="E9" s="17">
        <f>'[9]VIDRIO POR MUNICIPIOS'!E81</f>
        <v>429.83486238532112</v>
      </c>
      <c r="F9" s="17">
        <f>'[9]VIDRIO POR MUNICIPIOS'!F81</f>
        <v>415.64220183486242</v>
      </c>
      <c r="G9" s="17">
        <f>'[9]VIDRIO POR MUNICIPIOS'!G81</f>
        <v>840.40825688073403</v>
      </c>
      <c r="H9" s="17">
        <f>'[9]VIDRIO POR MUNICIPIOS'!H81</f>
        <v>333.52752293577981</v>
      </c>
      <c r="I9" s="17">
        <f>'[9]VIDRIO POR MUNICIPIOS'!I81</f>
        <v>421.72477064220186</v>
      </c>
      <c r="J9" s="17">
        <f>'[9]VIDRIO POR MUNICIPIOS'!J81</f>
        <v>404.49082568807341</v>
      </c>
      <c r="K9" s="17">
        <f>'[9]VIDRIO POR MUNICIPIOS'!K81</f>
        <v>421.72477064220186</v>
      </c>
      <c r="L9" s="17">
        <f>'[9]VIDRIO POR MUNICIPIOS'!L81</f>
        <v>416.6559633027523</v>
      </c>
      <c r="M9" s="17">
        <f>'[9]VIDRIO POR MUNICIPIOS'!M81</f>
        <v>429.83486238532112</v>
      </c>
      <c r="N9" s="67">
        <f>'[9]VIDRIO POR MUNICIPIOS'!N81</f>
        <v>320.34862385321105</v>
      </c>
      <c r="O9" s="47">
        <f>SUM(C9:N9)</f>
        <v>4853.8899082568814</v>
      </c>
      <c r="P9" s="37">
        <f>O9/B9</f>
        <v>21.963302752293583</v>
      </c>
      <c r="Q9" s="38">
        <f>P9/1000</f>
        <v>2.1963302752293582E-2</v>
      </c>
    </row>
    <row r="34" spans="2:13">
      <c r="B34" s="78" t="s">
        <v>15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18"/>
    </row>
  </sheetData>
  <mergeCells count="7">
    <mergeCell ref="Q5:Q6"/>
    <mergeCell ref="B34:L34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tabSelected="1" workbookViewId="0">
      <selection activeCell="S13" sqref="S13"/>
    </sheetView>
  </sheetViews>
  <sheetFormatPr baseColWidth="10" defaultRowHeight="14.4"/>
  <cols>
    <col min="1" max="1" width="7.88671875" customWidth="1"/>
    <col min="2" max="2" width="8.33203125" bestFit="1" customWidth="1"/>
    <col min="3" max="3" width="7.44140625" customWidth="1"/>
    <col min="4" max="5" width="6.6640625" customWidth="1"/>
    <col min="6" max="6" width="7.664062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6640625" customWidth="1"/>
  </cols>
  <sheetData>
    <row r="2" spans="1:17" ht="18">
      <c r="C2" s="77" t="s">
        <v>22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4" spans="1:17" ht="15" thickBot="1"/>
    <row r="5" spans="1:17" ht="16.5" customHeight="1">
      <c r="B5" s="102" t="s">
        <v>1</v>
      </c>
      <c r="C5" s="104" t="s">
        <v>16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98" t="s">
        <v>17</v>
      </c>
      <c r="P5" s="100" t="s">
        <v>0</v>
      </c>
      <c r="Q5" s="96" t="s">
        <v>19</v>
      </c>
    </row>
    <row r="6" spans="1:17" ht="17.100000000000001" customHeight="1" thickBot="1">
      <c r="B6" s="103"/>
      <c r="C6" s="23" t="s">
        <v>2</v>
      </c>
      <c r="D6" s="24" t="s">
        <v>3</v>
      </c>
      <c r="E6" s="25" t="s">
        <v>4</v>
      </c>
      <c r="F6" s="25" t="s">
        <v>5</v>
      </c>
      <c r="G6" s="25" t="s">
        <v>6</v>
      </c>
      <c r="H6" s="25" t="s">
        <v>7</v>
      </c>
      <c r="I6" s="25" t="s">
        <v>8</v>
      </c>
      <c r="J6" s="25" t="s">
        <v>9</v>
      </c>
      <c r="K6" s="25" t="s">
        <v>10</v>
      </c>
      <c r="L6" s="25" t="s">
        <v>11</v>
      </c>
      <c r="M6" s="25" t="s">
        <v>12</v>
      </c>
      <c r="N6" s="24" t="s">
        <v>13</v>
      </c>
      <c r="O6" s="99"/>
      <c r="P6" s="101"/>
      <c r="Q6" s="97"/>
    </row>
    <row r="7" spans="1:17" ht="17.100000000000001" customHeight="1">
      <c r="A7" s="22">
        <v>2017</v>
      </c>
      <c r="B7" s="70">
        <v>181</v>
      </c>
      <c r="C7" s="72">
        <f>'[10]1.2'!E$75</f>
        <v>241.79104477611941</v>
      </c>
      <c r="D7" s="105">
        <f>'[10]1.2'!F$75</f>
        <v>230.59701492537312</v>
      </c>
      <c r="E7" s="105">
        <f>'[10]1.2'!G$75</f>
        <v>221.19402985074626</v>
      </c>
      <c r="F7" s="105">
        <f>'[10]1.2'!H$75</f>
        <v>279.40298507462688</v>
      </c>
      <c r="G7" s="105">
        <f>'[10]1.2'!I$75</f>
        <v>299.55223880597015</v>
      </c>
      <c r="H7" s="105">
        <f>'[10]1.2'!J$75</f>
        <v>320.59701492537312</v>
      </c>
      <c r="I7" s="105">
        <f>'[10]1.2'!K$75</f>
        <v>369.40298507462688</v>
      </c>
      <c r="J7" s="105">
        <f>'[10]1.2'!L$75</f>
        <v>313.43283582089555</v>
      </c>
      <c r="K7" s="105">
        <f>'[10]1.2'!M$75</f>
        <v>296.41791044776119</v>
      </c>
      <c r="L7" s="105">
        <f>'[10]1.2'!N$75</f>
        <v>225.42857142857144</v>
      </c>
      <c r="M7" s="105">
        <f>'[10]1.2'!O$75</f>
        <v>171.42857142857142</v>
      </c>
      <c r="N7" s="106">
        <f>'[10]1.2'!P$75</f>
        <v>243.13432835820896</v>
      </c>
      <c r="O7" s="48">
        <f>SUM(C7:N7)</f>
        <v>3212.3795309168449</v>
      </c>
      <c r="P7" s="45">
        <f>O7/B7</f>
        <v>17.747953209485331</v>
      </c>
      <c r="Q7" s="40">
        <f>P7/1000</f>
        <v>1.7747953209485332E-2</v>
      </c>
    </row>
    <row r="8" spans="1:17" ht="17.100000000000001" customHeight="1">
      <c r="A8" s="68">
        <v>2016</v>
      </c>
      <c r="B8" s="21">
        <v>207</v>
      </c>
      <c r="C8" s="73">
        <v>220</v>
      </c>
      <c r="D8" s="39">
        <v>180</v>
      </c>
      <c r="E8" s="39">
        <v>321</v>
      </c>
      <c r="F8" s="39">
        <v>212</v>
      </c>
      <c r="G8" s="39">
        <v>356</v>
      </c>
      <c r="H8" s="39">
        <v>306</v>
      </c>
      <c r="I8" s="39">
        <v>180</v>
      </c>
      <c r="J8" s="39">
        <v>399</v>
      </c>
      <c r="K8" s="39">
        <v>347</v>
      </c>
      <c r="L8" s="39">
        <v>240</v>
      </c>
      <c r="M8" s="39">
        <v>270</v>
      </c>
      <c r="N8" s="74">
        <v>234</v>
      </c>
      <c r="O8" s="48">
        <f>SUM(C8:N8)</f>
        <v>3265</v>
      </c>
      <c r="P8" s="45">
        <f>O8/B8</f>
        <v>15.772946859903382</v>
      </c>
      <c r="Q8" s="40">
        <f>P8/1000</f>
        <v>1.5772946859903381E-2</v>
      </c>
    </row>
    <row r="9" spans="1:17" s="4" customFormat="1" ht="15" thickBot="1">
      <c r="A9" s="69">
        <v>2015</v>
      </c>
      <c r="B9" s="71">
        <v>221</v>
      </c>
      <c r="C9" s="41">
        <v>266</v>
      </c>
      <c r="D9" s="42">
        <v>310</v>
      </c>
      <c r="E9" s="42">
        <v>183</v>
      </c>
      <c r="F9" s="42">
        <v>285</v>
      </c>
      <c r="G9" s="42">
        <v>274</v>
      </c>
      <c r="H9" s="42">
        <v>270</v>
      </c>
      <c r="I9" s="42">
        <v>352</v>
      </c>
      <c r="J9" s="42">
        <v>298</v>
      </c>
      <c r="K9" s="42">
        <v>296</v>
      </c>
      <c r="L9" s="42">
        <v>231</v>
      </c>
      <c r="M9" s="42">
        <v>254</v>
      </c>
      <c r="N9" s="43">
        <v>343</v>
      </c>
      <c r="O9" s="49">
        <f>SUM(C9:N9)</f>
        <v>3362</v>
      </c>
      <c r="P9" s="44">
        <f>O9/B9</f>
        <v>15.212669683257918</v>
      </c>
      <c r="Q9" s="26">
        <f>P9/1000</f>
        <v>1.5212669683257917E-2</v>
      </c>
    </row>
    <row r="12" spans="1:17">
      <c r="H12" s="11"/>
    </row>
    <row r="33" spans="2:10">
      <c r="B33" s="78" t="s">
        <v>15</v>
      </c>
      <c r="C33" s="78"/>
      <c r="D33" s="78"/>
      <c r="E33" s="78"/>
      <c r="F33" s="78"/>
      <c r="G33" s="78"/>
      <c r="H33" s="78"/>
      <c r="I33" s="78"/>
      <c r="J33" s="78"/>
    </row>
  </sheetData>
  <mergeCells count="7">
    <mergeCell ref="Q5:Q6"/>
    <mergeCell ref="B33:J33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8:O9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