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M7" i="3"/>
  <c r="N7"/>
  <c r="M7" i="2"/>
  <c r="N7"/>
  <c r="M7" i="1"/>
  <c r="N7"/>
  <c r="D7"/>
  <c r="E7"/>
  <c r="F7"/>
  <c r="G7"/>
  <c r="H7"/>
  <c r="I7"/>
  <c r="J7"/>
  <c r="K7"/>
  <c r="L7"/>
  <c r="C7"/>
  <c r="D7" i="2"/>
  <c r="E7"/>
  <c r="F7"/>
  <c r="G7"/>
  <c r="H7"/>
  <c r="I7"/>
  <c r="J7"/>
  <c r="K7"/>
  <c r="L7"/>
  <c r="C7"/>
  <c r="D7" i="3"/>
  <c r="E7"/>
  <c r="F7"/>
  <c r="G7"/>
  <c r="H7"/>
  <c r="I7"/>
  <c r="J7"/>
  <c r="K7"/>
  <c r="L7"/>
  <c r="C7"/>
  <c r="N8" i="1"/>
  <c r="D9" i="3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D8" i="2"/>
  <c r="E8"/>
  <c r="F8"/>
  <c r="G8"/>
  <c r="H8"/>
  <c r="O8" s="1"/>
  <c r="P8" s="1"/>
  <c r="Q8" s="1"/>
  <c r="I8"/>
  <c r="J8"/>
  <c r="K8"/>
  <c r="L8"/>
  <c r="M8"/>
  <c r="N8"/>
  <c r="C8"/>
  <c r="D9"/>
  <c r="E9"/>
  <c r="F9"/>
  <c r="G9"/>
  <c r="H9"/>
  <c r="I9"/>
  <c r="J9"/>
  <c r="K9"/>
  <c r="L9"/>
  <c r="M9"/>
  <c r="N9"/>
  <c r="C9"/>
  <c r="D9" i="1"/>
  <c r="O9" s="1"/>
  <c r="P9" s="1"/>
  <c r="Q9" s="1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C8"/>
  <c r="O8" i="3"/>
  <c r="P8" s="1"/>
  <c r="O9" i="4"/>
  <c r="P9" s="1"/>
  <c r="Q9" s="1"/>
  <c r="O8"/>
  <c r="P8" s="1"/>
  <c r="Q8" s="1"/>
  <c r="O7" i="1" l="1"/>
  <c r="P7" s="1"/>
  <c r="Q7" s="1"/>
  <c r="O7" i="2"/>
  <c r="P7" s="1"/>
  <c r="Q7" s="1"/>
  <c r="O7" i="3"/>
  <c r="P7" s="1"/>
  <c r="Q7" s="1"/>
  <c r="O8" i="1"/>
  <c r="P8" s="1"/>
  <c r="Q8" s="1"/>
  <c r="Q8" i="3"/>
  <c r="O9" l="1"/>
  <c r="P9" s="1"/>
  <c r="Q9" s="1"/>
  <c r="O9" i="2" l="1"/>
  <c r="P9" s="1"/>
  <c r="Q9" s="1"/>
</calcChain>
</file>

<file path=xl/sharedStrings.xml><?xml version="1.0" encoding="utf-8"?>
<sst xmlns="http://schemas.openxmlformats.org/spreadsheetml/2006/main" count="87" uniqueCount="34">
  <si>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</si>
  <si>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</si>
  <si>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</si>
  <si>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</si>
  <si>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</si>
  <si>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</si>
  <si>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</si>
  <si>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</si>
  <si>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</si>
  <si>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</si>
  <si>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</si>
  <si>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</si>
  <si>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</si>
  <si>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</si>
  <si>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</si>
  <si>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</si>
  <si>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</si>
  <si>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</si>
  <si>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</si>
  <si>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</si>
  <si>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</si>
  <si>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</si>
  <si>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</si>
  <si>
    <t>Recogida Envases</t>
  </si>
  <si>
    <t>Invierno: cada 3 días</t>
  </si>
  <si>
    <t>Verano: cada 2 días</t>
  </si>
  <si>
    <t>* Contenedores de Envases = 70</t>
  </si>
  <si>
    <t>Contenedores Vidrio=  86</t>
  </si>
  <si>
    <t>Recogida Vidrio</t>
  </si>
  <si>
    <t>Invierno: cada 20/25 días</t>
  </si>
  <si>
    <t>Verano: cada 10/12 días</t>
  </si>
  <si>
    <t>Contenedores de cartón=  64</t>
  </si>
  <si>
    <t>Recogida de Cartón</t>
  </si>
  <si>
    <t>Invierno y Verano : Miércoles Nerja completo y sábado repaso de puntos con más recogida.</t>
  </si>
</sst>
</file>

<file path=xl/styles.xml><?xml version="1.0" encoding="utf-8"?>
<styleSheet xmlns="http://schemas.openxmlformats.org/spreadsheetml/2006/main">
  <numFmts count="1">
    <numFmt numFmtId="164" formatCode="#,##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  <font>
      <sz val="10.5"/>
      <color theme="1"/>
      <name val="Consolas"/>
      <family val="3"/>
    </font>
    <font>
      <u/>
      <sz val="10.5"/>
      <color theme="1"/>
      <name val="Consolas"/>
      <family val="3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/>
    </xf>
    <xf numFmtId="4" fontId="23" fillId="4" borderId="14" xfId="0" applyNumberFormat="1" applyFont="1" applyFill="1" applyBorder="1" applyAlignment="1">
      <alignment horizontal="center" vertical="center"/>
    </xf>
    <xf numFmtId="164" fontId="23" fillId="4" borderId="3" xfId="0" applyNumberFormat="1" applyFont="1" applyFill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4" xfId="0" applyNumberFormat="1" applyFont="1" applyFill="1" applyBorder="1" applyAlignment="1">
      <alignment horizontal="center" vertical="center"/>
    </xf>
    <xf numFmtId="164" fontId="23" fillId="5" borderId="3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4" xfId="0" applyNumberFormat="1" applyFont="1" applyFill="1" applyBorder="1" applyAlignment="1">
      <alignment horizontal="center" vertical="center"/>
    </xf>
    <xf numFmtId="164" fontId="23" fillId="7" borderId="3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4" fontId="5" fillId="8" borderId="14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4" fillId="0" borderId="0" xfId="0" applyFont="1"/>
    <xf numFmtId="3" fontId="18" fillId="0" borderId="19" xfId="0" applyNumberFormat="1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/>
    </xf>
    <xf numFmtId="3" fontId="20" fillId="0" borderId="25" xfId="1" applyNumberFormat="1" applyFont="1" applyFill="1" applyBorder="1" applyAlignment="1">
      <alignment horizontal="center" vertical="center"/>
    </xf>
    <xf numFmtId="3" fontId="20" fillId="0" borderId="26" xfId="1" applyNumberFormat="1" applyFont="1" applyFill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3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7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1001300</c:v>
                </c:pt>
                <c:pt idx="1">
                  <c:v>919040</c:v>
                </c:pt>
                <c:pt idx="2">
                  <c:v>1106300</c:v>
                </c:pt>
                <c:pt idx="3">
                  <c:v>1205920</c:v>
                </c:pt>
                <c:pt idx="4">
                  <c:v>1261500</c:v>
                </c:pt>
                <c:pt idx="5">
                  <c:v>1387400</c:v>
                </c:pt>
                <c:pt idx="6">
                  <c:v>1691140</c:v>
                </c:pt>
                <c:pt idx="7">
                  <c:v>1785820</c:v>
                </c:pt>
                <c:pt idx="8">
                  <c:v>1411940</c:v>
                </c:pt>
                <c:pt idx="9">
                  <c:v>1307540</c:v>
                </c:pt>
                <c:pt idx="10">
                  <c:v>1028800</c:v>
                </c:pt>
                <c:pt idx="11">
                  <c:v>991240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1012980</c:v>
                </c:pt>
                <c:pt idx="1">
                  <c:v>856360</c:v>
                </c:pt>
                <c:pt idx="2">
                  <c:v>1096560</c:v>
                </c:pt>
                <c:pt idx="3">
                  <c:v>1108380</c:v>
                </c:pt>
                <c:pt idx="4">
                  <c:v>1220960</c:v>
                </c:pt>
                <c:pt idx="5">
                  <c:v>1327980</c:v>
                </c:pt>
                <c:pt idx="6">
                  <c:v>1645740</c:v>
                </c:pt>
                <c:pt idx="7">
                  <c:v>1735660</c:v>
                </c:pt>
                <c:pt idx="8">
                  <c:v>1402100</c:v>
                </c:pt>
                <c:pt idx="9">
                  <c:v>1308940</c:v>
                </c:pt>
                <c:pt idx="10">
                  <c:v>1023820</c:v>
                </c:pt>
                <c:pt idx="11">
                  <c:v>972420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945300</c:v>
                </c:pt>
                <c:pt idx="1">
                  <c:v>830320</c:v>
                </c:pt>
                <c:pt idx="2">
                  <c:v>1048800</c:v>
                </c:pt>
                <c:pt idx="3">
                  <c:v>1113900</c:v>
                </c:pt>
                <c:pt idx="4">
                  <c:v>1181180</c:v>
                </c:pt>
                <c:pt idx="5">
                  <c:v>1242340</c:v>
                </c:pt>
                <c:pt idx="6">
                  <c:v>1608800</c:v>
                </c:pt>
                <c:pt idx="7">
                  <c:v>1679880</c:v>
                </c:pt>
                <c:pt idx="8">
                  <c:v>1275340</c:v>
                </c:pt>
                <c:pt idx="9">
                  <c:v>1242760</c:v>
                </c:pt>
                <c:pt idx="10">
                  <c:v>955320</c:v>
                </c:pt>
                <c:pt idx="11">
                  <c:v>831740</c:v>
                </c:pt>
              </c:numCache>
            </c:numRef>
          </c:val>
        </c:ser>
        <c:marker val="1"/>
        <c:axId val="81570816"/>
        <c:axId val="81572992"/>
      </c:lineChart>
      <c:catAx>
        <c:axId val="8157081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72992"/>
        <c:crossesAt val="0"/>
        <c:auto val="1"/>
        <c:lblAlgn val="ctr"/>
        <c:lblOffset val="100"/>
      </c:catAx>
      <c:valAx>
        <c:axId val="815729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57081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228"/>
          <c:w val="0.4479477346967759"/>
          <c:h val="0.11075987390302421"/>
        </c:manualLayout>
      </c:layout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778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22178.616340605826</c:v>
                </c:pt>
                <c:pt idx="1">
                  <c:v>18517.267052094074</c:v>
                </c:pt>
                <c:pt idx="2">
                  <c:v>34362.90746538918</c:v>
                </c:pt>
                <c:pt idx="3">
                  <c:v>19346.987403180112</c:v>
                </c:pt>
                <c:pt idx="4">
                  <c:v>17217.775844602369</c:v>
                </c:pt>
                <c:pt idx="5">
                  <c:v>22588.669648430729</c:v>
                </c:pt>
                <c:pt idx="6">
                  <c:v>17788.623157161779</c:v>
                </c:pt>
                <c:pt idx="7">
                  <c:v>25330.754906112114</c:v>
                </c:pt>
                <c:pt idx="8">
                  <c:v>20336.77642146729</c:v>
                </c:pt>
                <c:pt idx="9">
                  <c:v>11011.644336550136</c:v>
                </c:pt>
                <c:pt idx="10">
                  <c:v>21255.772046499646</c:v>
                </c:pt>
                <c:pt idx="11">
                  <c:v>22695.753713695187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18791.313402061856</c:v>
                </c:pt>
                <c:pt idx="1">
                  <c:v>19999.670103092783</c:v>
                </c:pt>
                <c:pt idx="2">
                  <c:v>20068.110148556636</c:v>
                </c:pt>
                <c:pt idx="3">
                  <c:v>19025.917821735631</c:v>
                </c:pt>
                <c:pt idx="4">
                  <c:v>18916.646488137758</c:v>
                </c:pt>
                <c:pt idx="5">
                  <c:v>28053.271654108201</c:v>
                </c:pt>
                <c:pt idx="6">
                  <c:v>18971.686737425694</c:v>
                </c:pt>
                <c:pt idx="7">
                  <c:v>17110.637670658412</c:v>
                </c:pt>
                <c:pt idx="8">
                  <c:v>22486.87498113748</c:v>
                </c:pt>
                <c:pt idx="9">
                  <c:v>23892.484973279043</c:v>
                </c:pt>
                <c:pt idx="10">
                  <c:v>25530.362353769855</c:v>
                </c:pt>
                <c:pt idx="11">
                  <c:v>17397.112919956518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16855.261561789233</c:v>
                </c:pt>
                <c:pt idx="1">
                  <c:v>16246.454384634824</c:v>
                </c:pt>
                <c:pt idx="2">
                  <c:v>22543.260045489009</c:v>
                </c:pt>
                <c:pt idx="3">
                  <c:v>30600.837755875666</c:v>
                </c:pt>
                <c:pt idx="4">
                  <c:v>19586.196613596159</c:v>
                </c:pt>
                <c:pt idx="5">
                  <c:v>26039.552691432902</c:v>
                </c:pt>
                <c:pt idx="6">
                  <c:v>29904.543846348246</c:v>
                </c:pt>
                <c:pt idx="7">
                  <c:v>27525.792266868837</c:v>
                </c:pt>
                <c:pt idx="8">
                  <c:v>25972.54485721506</c:v>
                </c:pt>
                <c:pt idx="9">
                  <c:v>27344.139499620927</c:v>
                </c:pt>
                <c:pt idx="10">
                  <c:v>14289.574172352792</c:v>
                </c:pt>
                <c:pt idx="11">
                  <c:v>14489.610816274955</c:v>
                </c:pt>
              </c:numCache>
            </c:numRef>
          </c:val>
        </c:ser>
        <c:marker val="1"/>
        <c:axId val="81604608"/>
        <c:axId val="81606144"/>
      </c:lineChart>
      <c:catAx>
        <c:axId val="81604608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606144"/>
        <c:crossesAt val="0"/>
        <c:auto val="1"/>
        <c:lblAlgn val="ctr"/>
        <c:lblOffset val="100"/>
      </c:catAx>
      <c:valAx>
        <c:axId val="8160614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604608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106"/>
          <c:w val="0.56332124143490525"/>
          <c:h val="0.12522118328958878"/>
        </c:manualLayout>
      </c:layout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842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49010</c:v>
                </c:pt>
                <c:pt idx="1">
                  <c:v>35840</c:v>
                </c:pt>
                <c:pt idx="2">
                  <c:v>44560</c:v>
                </c:pt>
                <c:pt idx="3">
                  <c:v>35340</c:v>
                </c:pt>
                <c:pt idx="4">
                  <c:v>47860</c:v>
                </c:pt>
                <c:pt idx="5">
                  <c:v>66740</c:v>
                </c:pt>
                <c:pt idx="6">
                  <c:v>44640</c:v>
                </c:pt>
                <c:pt idx="7">
                  <c:v>58960</c:v>
                </c:pt>
                <c:pt idx="8">
                  <c:v>46840</c:v>
                </c:pt>
                <c:pt idx="9">
                  <c:v>63680</c:v>
                </c:pt>
                <c:pt idx="10">
                  <c:v>51360</c:v>
                </c:pt>
                <c:pt idx="11">
                  <c:v>28290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22940</c:v>
                </c:pt>
                <c:pt idx="1">
                  <c:v>29060</c:v>
                </c:pt>
                <c:pt idx="2">
                  <c:v>28980</c:v>
                </c:pt>
                <c:pt idx="3">
                  <c:v>38560</c:v>
                </c:pt>
                <c:pt idx="4">
                  <c:v>38360</c:v>
                </c:pt>
                <c:pt idx="5">
                  <c:v>54480</c:v>
                </c:pt>
                <c:pt idx="6">
                  <c:v>46300</c:v>
                </c:pt>
                <c:pt idx="7">
                  <c:v>48220</c:v>
                </c:pt>
                <c:pt idx="8">
                  <c:v>84620</c:v>
                </c:pt>
                <c:pt idx="9">
                  <c:v>47540</c:v>
                </c:pt>
                <c:pt idx="10">
                  <c:v>30080</c:v>
                </c:pt>
                <c:pt idx="11">
                  <c:v>29440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19860</c:v>
                </c:pt>
                <c:pt idx="1">
                  <c:v>31195</c:v>
                </c:pt>
                <c:pt idx="2">
                  <c:v>29740</c:v>
                </c:pt>
                <c:pt idx="3">
                  <c:v>37120</c:v>
                </c:pt>
                <c:pt idx="4">
                  <c:v>42360</c:v>
                </c:pt>
                <c:pt idx="5">
                  <c:v>54540</c:v>
                </c:pt>
                <c:pt idx="6">
                  <c:v>62440</c:v>
                </c:pt>
                <c:pt idx="7">
                  <c:v>36220</c:v>
                </c:pt>
                <c:pt idx="8">
                  <c:v>38460</c:v>
                </c:pt>
                <c:pt idx="9">
                  <c:v>41420</c:v>
                </c:pt>
                <c:pt idx="10">
                  <c:v>33080</c:v>
                </c:pt>
                <c:pt idx="11">
                  <c:v>23820</c:v>
                </c:pt>
              </c:numCache>
            </c:numRef>
          </c:val>
        </c:ser>
        <c:marker val="1"/>
        <c:axId val="81742464"/>
        <c:axId val="81785216"/>
      </c:lineChart>
      <c:catAx>
        <c:axId val="8174246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785216"/>
        <c:crossesAt val="0"/>
        <c:auto val="1"/>
        <c:lblAlgn val="ctr"/>
        <c:lblOffset val="100"/>
      </c:catAx>
      <c:valAx>
        <c:axId val="817852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74246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2936391735806076"/>
          <c:h val="0.13048372504573288"/>
        </c:manualLayout>
      </c:layout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16539.56204379562</c:v>
                </c:pt>
                <c:pt idx="1">
                  <c:v>13395.766423357663</c:v>
                </c:pt>
                <c:pt idx="2">
                  <c:v>18170.072992700731</c:v>
                </c:pt>
                <c:pt idx="3">
                  <c:v>20397.372262773722</c:v>
                </c:pt>
                <c:pt idx="4">
                  <c:v>19630.072992700731</c:v>
                </c:pt>
                <c:pt idx="5">
                  <c:v>20546.569343065697</c:v>
                </c:pt>
                <c:pt idx="6">
                  <c:v>29796.788321167878</c:v>
                </c:pt>
                <c:pt idx="7">
                  <c:v>32802.043795620433</c:v>
                </c:pt>
                <c:pt idx="8">
                  <c:v>23189.489051094897</c:v>
                </c:pt>
                <c:pt idx="9">
                  <c:v>22243.178807947021</c:v>
                </c:pt>
                <c:pt idx="10">
                  <c:v>17605.562913907284</c:v>
                </c:pt>
                <c:pt idx="11">
                  <c:v>16262.481751824816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16667</c:v>
                </c:pt>
                <c:pt idx="1">
                  <c:v>15921</c:v>
                </c:pt>
                <c:pt idx="2">
                  <c:v>17115</c:v>
                </c:pt>
                <c:pt idx="3">
                  <c:v>18074</c:v>
                </c:pt>
                <c:pt idx="4">
                  <c:v>17861</c:v>
                </c:pt>
                <c:pt idx="5">
                  <c:v>19907</c:v>
                </c:pt>
                <c:pt idx="6">
                  <c:v>27697</c:v>
                </c:pt>
                <c:pt idx="7">
                  <c:v>28326</c:v>
                </c:pt>
                <c:pt idx="8">
                  <c:v>22102</c:v>
                </c:pt>
                <c:pt idx="9">
                  <c:v>19353</c:v>
                </c:pt>
                <c:pt idx="10">
                  <c:v>15804</c:v>
                </c:pt>
                <c:pt idx="11">
                  <c:v>15506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16568</c:v>
                </c:pt>
                <c:pt idx="1">
                  <c:v>16284</c:v>
                </c:pt>
                <c:pt idx="2">
                  <c:v>12833</c:v>
                </c:pt>
                <c:pt idx="3">
                  <c:v>17513</c:v>
                </c:pt>
                <c:pt idx="4">
                  <c:v>20329</c:v>
                </c:pt>
                <c:pt idx="5">
                  <c:v>20816</c:v>
                </c:pt>
                <c:pt idx="6">
                  <c:v>26015</c:v>
                </c:pt>
                <c:pt idx="7">
                  <c:v>28493</c:v>
                </c:pt>
                <c:pt idx="8">
                  <c:v>21716</c:v>
                </c:pt>
                <c:pt idx="9">
                  <c:v>21516</c:v>
                </c:pt>
                <c:pt idx="10">
                  <c:v>16401</c:v>
                </c:pt>
                <c:pt idx="11">
                  <c:v>14114</c:v>
                </c:pt>
              </c:numCache>
            </c:numRef>
          </c:val>
        </c:ser>
        <c:marker val="1"/>
        <c:axId val="83546496"/>
        <c:axId val="83548032"/>
      </c:lineChart>
      <c:catAx>
        <c:axId val="8354649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48032"/>
        <c:crosses val="autoZero"/>
        <c:auto val="1"/>
        <c:lblAlgn val="ctr"/>
        <c:lblOffset val="100"/>
      </c:catAx>
      <c:valAx>
        <c:axId val="835480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46496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39"/>
          <c:y val="0.85056911988823958"/>
          <c:w val="0.49530898658602773"/>
          <c:h val="0.14943089802362716"/>
        </c:manualLayout>
      </c:layout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44">
          <cell r="F44">
            <v>1001300</v>
          </cell>
          <cell r="G44">
            <v>919040</v>
          </cell>
          <cell r="H44">
            <v>1106300</v>
          </cell>
          <cell r="I44">
            <v>1205920</v>
          </cell>
          <cell r="J44">
            <v>1261500</v>
          </cell>
          <cell r="K44">
            <v>1387400</v>
          </cell>
          <cell r="L44">
            <v>1691140</v>
          </cell>
          <cell r="M44">
            <v>1785820</v>
          </cell>
          <cell r="N44">
            <v>1411940</v>
          </cell>
          <cell r="O44">
            <v>1307540</v>
          </cell>
          <cell r="P44">
            <v>1028800</v>
          </cell>
          <cell r="Q44">
            <v>991240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67">
          <cell r="E67">
            <v>16539.56204379562</v>
          </cell>
          <cell r="F67">
            <v>13395.766423357663</v>
          </cell>
          <cell r="G67">
            <v>18170.072992700731</v>
          </cell>
          <cell r="H67">
            <v>20397.372262773722</v>
          </cell>
          <cell r="I67">
            <v>19630.072992700731</v>
          </cell>
          <cell r="J67">
            <v>20546.569343065697</v>
          </cell>
          <cell r="K67">
            <v>29796.788321167878</v>
          </cell>
          <cell r="L67">
            <v>32802.043795620433</v>
          </cell>
          <cell r="M67">
            <v>23189.489051094897</v>
          </cell>
          <cell r="N67">
            <v>22243.178807947021</v>
          </cell>
          <cell r="O67">
            <v>17605.562913907284</v>
          </cell>
          <cell r="P67">
            <v>16262.481751824816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43">
          <cell r="F43">
            <v>37440</v>
          </cell>
        </row>
        <row r="44">
          <cell r="F44">
            <v>1012980</v>
          </cell>
          <cell r="G44">
            <v>856360</v>
          </cell>
          <cell r="H44">
            <v>1096560</v>
          </cell>
          <cell r="I44">
            <v>1108380</v>
          </cell>
          <cell r="J44">
            <v>1220960</v>
          </cell>
          <cell r="K44">
            <v>1327980</v>
          </cell>
          <cell r="L44">
            <v>1645740</v>
          </cell>
          <cell r="M44">
            <v>1735660</v>
          </cell>
          <cell r="N44">
            <v>1402100</v>
          </cell>
          <cell r="O44">
            <v>1308940</v>
          </cell>
          <cell r="P44">
            <v>1023820</v>
          </cell>
          <cell r="Q44">
            <v>972420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44">
          <cell r="F44">
            <v>945300</v>
          </cell>
          <cell r="G44">
            <v>830320</v>
          </cell>
          <cell r="H44">
            <v>1048800</v>
          </cell>
          <cell r="I44">
            <v>1113900</v>
          </cell>
          <cell r="J44">
            <v>1181180</v>
          </cell>
          <cell r="K44">
            <v>1242340</v>
          </cell>
          <cell r="L44">
            <v>1608800</v>
          </cell>
          <cell r="M44">
            <v>1679880</v>
          </cell>
          <cell r="N44">
            <v>1275340</v>
          </cell>
          <cell r="O44">
            <v>1242760</v>
          </cell>
          <cell r="P44">
            <v>955320</v>
          </cell>
          <cell r="Q44">
            <v>831740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>
        <row r="74">
          <cell r="C74">
            <v>22178.616340605826</v>
          </cell>
          <cell r="D74">
            <v>18517.267052094074</v>
          </cell>
          <cell r="E74">
            <v>34362.90746538918</v>
          </cell>
          <cell r="F74">
            <v>19346.987403180112</v>
          </cell>
          <cell r="G74">
            <v>17217.775844602369</v>
          </cell>
          <cell r="H74">
            <v>22588.669648430729</v>
          </cell>
          <cell r="I74">
            <v>17788.623157161779</v>
          </cell>
          <cell r="J74">
            <v>25330.754906112114</v>
          </cell>
          <cell r="K74">
            <v>20336.77642146729</v>
          </cell>
          <cell r="L74">
            <v>11011.644336550136</v>
          </cell>
          <cell r="M74">
            <v>21255.772046499646</v>
          </cell>
          <cell r="N74">
            <v>22695.753713695187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3">
          <cell r="C73">
            <v>485.14702630997124</v>
          </cell>
        </row>
        <row r="74">
          <cell r="C74">
            <v>18791.313402061856</v>
          </cell>
          <cell r="D74">
            <v>19999.670103092783</v>
          </cell>
          <cell r="E74">
            <v>20068.110148556636</v>
          </cell>
          <cell r="F74">
            <v>19025.917821735631</v>
          </cell>
          <cell r="G74">
            <v>18916.646488137758</v>
          </cell>
          <cell r="H74">
            <v>28053.271654108201</v>
          </cell>
          <cell r="I74">
            <v>18971.686737425694</v>
          </cell>
          <cell r="J74">
            <v>17110.637670658412</v>
          </cell>
          <cell r="K74">
            <v>22486.87498113748</v>
          </cell>
          <cell r="L74">
            <v>23892.484973279043</v>
          </cell>
          <cell r="M74">
            <v>25530.362353769855</v>
          </cell>
          <cell r="N74">
            <v>17397.112919956518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4">
          <cell r="C74">
            <v>16855.261561789233</v>
          </cell>
          <cell r="D74">
            <v>16246.454384634824</v>
          </cell>
          <cell r="E74">
            <v>22543.260045489009</v>
          </cell>
          <cell r="F74">
            <v>30600.837755875666</v>
          </cell>
          <cell r="G74">
            <v>19586.196613596159</v>
          </cell>
          <cell r="H74">
            <v>26039.552691432902</v>
          </cell>
          <cell r="I74">
            <v>29904.543846348246</v>
          </cell>
          <cell r="J74">
            <v>27525.792266868837</v>
          </cell>
          <cell r="K74">
            <v>25972.54485721506</v>
          </cell>
          <cell r="L74">
            <v>27344.139499620927</v>
          </cell>
          <cell r="M74">
            <v>14289.574172352792</v>
          </cell>
          <cell r="N74">
            <v>14489.610816274955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3">
          <cell r="C73">
            <v>49010</v>
          </cell>
          <cell r="D73">
            <v>35840</v>
          </cell>
          <cell r="E73">
            <v>44560</v>
          </cell>
          <cell r="F73">
            <v>35340</v>
          </cell>
          <cell r="G73">
            <v>47860</v>
          </cell>
          <cell r="H73">
            <v>66740</v>
          </cell>
          <cell r="I73">
            <v>44640</v>
          </cell>
          <cell r="J73">
            <v>58960</v>
          </cell>
          <cell r="K73">
            <v>46840</v>
          </cell>
          <cell r="L73">
            <v>63680</v>
          </cell>
          <cell r="M73">
            <v>51360</v>
          </cell>
          <cell r="N73">
            <v>28290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2">
          <cell r="C72">
            <v>732.39929947460587</v>
          </cell>
        </row>
        <row r="73">
          <cell r="C73">
            <v>22940</v>
          </cell>
          <cell r="D73">
            <v>29060</v>
          </cell>
          <cell r="E73">
            <v>28980</v>
          </cell>
          <cell r="F73">
            <v>38560</v>
          </cell>
          <cell r="G73">
            <v>38360</v>
          </cell>
          <cell r="H73">
            <v>54480</v>
          </cell>
          <cell r="I73">
            <v>46300</v>
          </cell>
          <cell r="J73">
            <v>48220</v>
          </cell>
          <cell r="K73">
            <v>84620</v>
          </cell>
          <cell r="L73">
            <v>47540</v>
          </cell>
          <cell r="M73">
            <v>30080</v>
          </cell>
          <cell r="N73">
            <v>29440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3">
          <cell r="C73">
            <v>19860</v>
          </cell>
          <cell r="D73">
            <v>31195</v>
          </cell>
          <cell r="E73">
            <v>29740</v>
          </cell>
          <cell r="F73">
            <v>37120</v>
          </cell>
          <cell r="G73">
            <v>42360</v>
          </cell>
          <cell r="H73">
            <v>54540</v>
          </cell>
          <cell r="I73">
            <v>62440</v>
          </cell>
          <cell r="J73">
            <v>36220</v>
          </cell>
          <cell r="K73">
            <v>38460</v>
          </cell>
          <cell r="L73">
            <v>41420</v>
          </cell>
          <cell r="M73">
            <v>33080</v>
          </cell>
          <cell r="N73">
            <v>23820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N7" sqref="N7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8.6640625" style="1" customWidth="1"/>
    <col min="4" max="4" width="8.6640625" customWidth="1"/>
    <col min="5" max="5" width="8.6640625" style="3" customWidth="1"/>
    <col min="6" max="7" width="8.6640625" customWidth="1"/>
    <col min="8" max="8" width="8.6640625" style="3" customWidth="1"/>
    <col min="9" max="10" width="8.6640625" customWidth="1"/>
    <col min="11" max="11" width="8.6640625" style="3" customWidth="1"/>
    <col min="12" max="13" width="8.6640625" customWidth="1"/>
    <col min="14" max="14" width="8.6640625" style="3" customWidth="1"/>
    <col min="15" max="15" width="11.5546875" customWidth="1"/>
    <col min="16" max="17" width="10.6640625" bestFit="1" customWidth="1"/>
  </cols>
  <sheetData>
    <row r="2" spans="1:17" ht="18">
      <c r="C2" s="81" t="s">
        <v>18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4" t="s">
        <v>1</v>
      </c>
      <c r="C5" s="83" t="s">
        <v>16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6" t="s">
        <v>17</v>
      </c>
      <c r="P5" s="79" t="s">
        <v>0</v>
      </c>
      <c r="Q5" s="79" t="s">
        <v>19</v>
      </c>
    </row>
    <row r="6" spans="1:17" s="5" customFormat="1" ht="17.100000000000001" customHeight="1" thickBot="1">
      <c r="A6" s="1"/>
      <c r="B6" s="85"/>
      <c r="C6" s="68" t="s">
        <v>2</v>
      </c>
      <c r="D6" s="69" t="s">
        <v>3</v>
      </c>
      <c r="E6" s="69" t="s">
        <v>4</v>
      </c>
      <c r="F6" s="69" t="s">
        <v>5</v>
      </c>
      <c r="G6" s="69" t="s">
        <v>6</v>
      </c>
      <c r="H6" s="69" t="s">
        <v>7</v>
      </c>
      <c r="I6" s="69" t="s">
        <v>8</v>
      </c>
      <c r="J6" s="69" t="s">
        <v>9</v>
      </c>
      <c r="K6" s="69" t="s">
        <v>10</v>
      </c>
      <c r="L6" s="69" t="s">
        <v>11</v>
      </c>
      <c r="M6" s="69" t="s">
        <v>12</v>
      </c>
      <c r="N6" s="70" t="s">
        <v>13</v>
      </c>
      <c r="O6" s="87"/>
      <c r="P6" s="80"/>
      <c r="Q6" s="80"/>
    </row>
    <row r="7" spans="1:17" s="5" customFormat="1" ht="17.100000000000001" customHeight="1">
      <c r="A7" s="15">
        <v>2017</v>
      </c>
      <c r="B7" s="19">
        <v>21204</v>
      </c>
      <c r="C7" s="59">
        <f>[1]AXARQUIA!F44</f>
        <v>1001300</v>
      </c>
      <c r="D7" s="14">
        <f>[1]AXARQUIA!G44</f>
        <v>919040</v>
      </c>
      <c r="E7" s="14">
        <f>[1]AXARQUIA!H44</f>
        <v>1106300</v>
      </c>
      <c r="F7" s="14">
        <f>[1]AXARQUIA!I44</f>
        <v>1205920</v>
      </c>
      <c r="G7" s="14">
        <f>[1]AXARQUIA!J44</f>
        <v>1261500</v>
      </c>
      <c r="H7" s="14">
        <f>[1]AXARQUIA!K44</f>
        <v>1387400</v>
      </c>
      <c r="I7" s="14">
        <f>[1]AXARQUIA!L44</f>
        <v>1691140</v>
      </c>
      <c r="J7" s="14">
        <f>[1]AXARQUIA!M44</f>
        <v>1785820</v>
      </c>
      <c r="K7" s="14">
        <f>[1]AXARQUIA!N44</f>
        <v>1411940</v>
      </c>
      <c r="L7" s="14">
        <f>[1]AXARQUIA!O44</f>
        <v>1307540</v>
      </c>
      <c r="M7" s="14">
        <f>[1]AXARQUIA!P44</f>
        <v>1028800</v>
      </c>
      <c r="N7" s="60">
        <f>[1]AXARQUIA!Q44</f>
        <v>991240</v>
      </c>
      <c r="O7" s="51">
        <f>SUM(C7:N7)</f>
        <v>15097940</v>
      </c>
      <c r="P7" s="29">
        <f>O7/B7</f>
        <v>712.03263535182043</v>
      </c>
      <c r="Q7" s="30">
        <f>P7/1000</f>
        <v>0.71203263535182049</v>
      </c>
    </row>
    <row r="8" spans="1:17" s="5" customFormat="1" ht="17.100000000000001" customHeight="1">
      <c r="A8" s="57">
        <v>2016</v>
      </c>
      <c r="B8" s="58">
        <v>21185</v>
      </c>
      <c r="C8" s="61">
        <f>[2]AXARQUIA!F44</f>
        <v>1012980</v>
      </c>
      <c r="D8" s="56">
        <f>[2]AXARQUIA!G44</f>
        <v>856360</v>
      </c>
      <c r="E8" s="56">
        <f>[2]AXARQUIA!H44</f>
        <v>1096560</v>
      </c>
      <c r="F8" s="56">
        <f>[2]AXARQUIA!I44</f>
        <v>1108380</v>
      </c>
      <c r="G8" s="56">
        <f>[2]AXARQUIA!J44</f>
        <v>1220960</v>
      </c>
      <c r="H8" s="56">
        <f>[2]AXARQUIA!K44</f>
        <v>1327980</v>
      </c>
      <c r="I8" s="56">
        <f>[2]AXARQUIA!L44</f>
        <v>1645740</v>
      </c>
      <c r="J8" s="56">
        <f>[2]AXARQUIA!M44</f>
        <v>1735660</v>
      </c>
      <c r="K8" s="56">
        <f>[2]AXARQUIA!N44</f>
        <v>1402100</v>
      </c>
      <c r="L8" s="56">
        <f>[2]AXARQUIA!O44</f>
        <v>1308940</v>
      </c>
      <c r="M8" s="56">
        <f>[2]AXARQUIA!P44</f>
        <v>1023820</v>
      </c>
      <c r="N8" s="62">
        <f>[2]AXARQUIA!Q44</f>
        <v>972420</v>
      </c>
      <c r="O8" s="51">
        <f>SUM(C8:N8)</f>
        <v>14711900</v>
      </c>
      <c r="P8" s="29">
        <f>O8/B8</f>
        <v>694.44890252537175</v>
      </c>
      <c r="Q8" s="30">
        <f>P8/1000</f>
        <v>0.69444890252537173</v>
      </c>
    </row>
    <row r="9" spans="1:17" s="6" customFormat="1" ht="15" thickBot="1">
      <c r="A9" s="16">
        <v>2015</v>
      </c>
      <c r="B9" s="20">
        <v>20649</v>
      </c>
      <c r="C9" s="63">
        <f>[3]AXARQUIA!F44</f>
        <v>945300</v>
      </c>
      <c r="D9" s="17">
        <f>[3]AXARQUIA!G44</f>
        <v>830320</v>
      </c>
      <c r="E9" s="17">
        <f>[3]AXARQUIA!H44</f>
        <v>1048800</v>
      </c>
      <c r="F9" s="17">
        <f>[3]AXARQUIA!I44</f>
        <v>1113900</v>
      </c>
      <c r="G9" s="17">
        <f>[3]AXARQUIA!J44</f>
        <v>1181180</v>
      </c>
      <c r="H9" s="17">
        <f>[3]AXARQUIA!K44</f>
        <v>1242340</v>
      </c>
      <c r="I9" s="17">
        <f>[3]AXARQUIA!L44</f>
        <v>1608800</v>
      </c>
      <c r="J9" s="17">
        <f>[3]AXARQUIA!M44</f>
        <v>1679880</v>
      </c>
      <c r="K9" s="17">
        <f>[3]AXARQUIA!N44</f>
        <v>1275340</v>
      </c>
      <c r="L9" s="17">
        <f>[3]AXARQUIA!O44</f>
        <v>1242760</v>
      </c>
      <c r="M9" s="17">
        <f>[3]AXARQUIA!P44</f>
        <v>955320</v>
      </c>
      <c r="N9" s="64">
        <f>[3]AXARQUIA!Q44</f>
        <v>831740</v>
      </c>
      <c r="O9" s="52">
        <f>SUM(C9:N9)</f>
        <v>13955680</v>
      </c>
      <c r="P9" s="27">
        <f>O9/B9</f>
        <v>675.85258366022572</v>
      </c>
      <c r="Q9" s="28">
        <f>P9/1000</f>
        <v>0.67585258366022571</v>
      </c>
    </row>
    <row r="23" ht="15.75" customHeight="1"/>
    <row r="33" spans="2:13">
      <c r="B33" s="82" t="s">
        <v>14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5"/>
  <sheetViews>
    <sheetView workbookViewId="0">
      <selection activeCell="S23" sqref="S23"/>
    </sheetView>
  </sheetViews>
  <sheetFormatPr baseColWidth="10" defaultRowHeight="14.4"/>
  <cols>
    <col min="1" max="1" width="7.109375" customWidth="1"/>
    <col min="2" max="2" width="8.33203125" bestFit="1" customWidth="1"/>
    <col min="3" max="3" width="6.33203125" bestFit="1" customWidth="1"/>
    <col min="4" max="4" width="7.109375" bestFit="1" customWidth="1"/>
    <col min="5" max="9" width="6.3320312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81" t="s">
        <v>20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7" ht="17.25" customHeight="1"/>
    <row r="4" spans="1:17" ht="17.25" customHeight="1" thickBot="1"/>
    <row r="5" spans="1:17" ht="16.5" customHeight="1">
      <c r="A5" s="5"/>
      <c r="B5" s="90" t="s">
        <v>1</v>
      </c>
      <c r="C5" s="83" t="s">
        <v>16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65" t="s">
        <v>2</v>
      </c>
      <c r="D6" s="66" t="s">
        <v>3</v>
      </c>
      <c r="E6" s="66" t="s">
        <v>4</v>
      </c>
      <c r="F6" s="66" t="s">
        <v>5</v>
      </c>
      <c r="G6" s="66" t="s">
        <v>6</v>
      </c>
      <c r="H6" s="66" t="s">
        <v>7</v>
      </c>
      <c r="I6" s="66" t="s">
        <v>8</v>
      </c>
      <c r="J6" s="66" t="s">
        <v>9</v>
      </c>
      <c r="K6" s="66" t="s">
        <v>10</v>
      </c>
      <c r="L6" s="66" t="s">
        <v>11</v>
      </c>
      <c r="M6" s="66" t="s">
        <v>12</v>
      </c>
      <c r="N6" s="67" t="s">
        <v>13</v>
      </c>
      <c r="O6" s="93"/>
      <c r="P6" s="89"/>
      <c r="Q6" s="89"/>
    </row>
    <row r="7" spans="1:17" s="13" customFormat="1" ht="17.100000000000001" customHeight="1">
      <c r="A7" s="15">
        <v>2017</v>
      </c>
      <c r="B7" s="19">
        <v>21204</v>
      </c>
      <c r="C7" s="59">
        <f>'[4]Por Municipio - 2017'!C74</f>
        <v>22178.616340605826</v>
      </c>
      <c r="D7" s="14">
        <f>'[4]Por Municipio - 2017'!D74</f>
        <v>18517.267052094074</v>
      </c>
      <c r="E7" s="14">
        <f>'[4]Por Municipio - 2017'!E74</f>
        <v>34362.90746538918</v>
      </c>
      <c r="F7" s="14">
        <f>'[4]Por Municipio - 2017'!F74</f>
        <v>19346.987403180112</v>
      </c>
      <c r="G7" s="14">
        <f>'[4]Por Municipio - 2017'!G74</f>
        <v>17217.775844602369</v>
      </c>
      <c r="H7" s="14">
        <f>'[4]Por Municipio - 2017'!H74</f>
        <v>22588.669648430729</v>
      </c>
      <c r="I7" s="14">
        <f>'[4]Por Municipio - 2017'!I74</f>
        <v>17788.623157161779</v>
      </c>
      <c r="J7" s="14">
        <f>'[4]Por Municipio - 2017'!J74</f>
        <v>25330.754906112114</v>
      </c>
      <c r="K7" s="14">
        <f>'[4]Por Municipio - 2017'!K74</f>
        <v>20336.77642146729</v>
      </c>
      <c r="L7" s="14">
        <f>'[4]Por Municipio - 2017'!L74</f>
        <v>11011.644336550136</v>
      </c>
      <c r="M7" s="14">
        <f>'[4]Por Municipio - 2017'!M74</f>
        <v>21255.772046499646</v>
      </c>
      <c r="N7" s="60">
        <f>'[4]Por Municipio - 2017'!N74</f>
        <v>22695.753713695187</v>
      </c>
      <c r="O7" s="51">
        <f>SUM(C7:N7)</f>
        <v>252631.54833578845</v>
      </c>
      <c r="P7" s="31">
        <f>O7/B7</f>
        <v>11.914334481031336</v>
      </c>
      <c r="Q7" s="32">
        <f>P7/1000</f>
        <v>1.1914334481031337E-2</v>
      </c>
    </row>
    <row r="8" spans="1:17" s="13" customFormat="1" ht="17.100000000000001" customHeight="1">
      <c r="A8" s="57">
        <v>2016</v>
      </c>
      <c r="B8" s="58">
        <v>21185</v>
      </c>
      <c r="C8" s="61">
        <f>'[5]Por Municipio - 2016'!C74</f>
        <v>18791.313402061856</v>
      </c>
      <c r="D8" s="56">
        <f>'[5]Por Municipio - 2016'!D74</f>
        <v>19999.670103092783</v>
      </c>
      <c r="E8" s="56">
        <f>'[5]Por Municipio - 2016'!E74</f>
        <v>20068.110148556636</v>
      </c>
      <c r="F8" s="56">
        <f>'[5]Por Municipio - 2016'!F74</f>
        <v>19025.917821735631</v>
      </c>
      <c r="G8" s="56">
        <f>'[5]Por Municipio - 2016'!G74</f>
        <v>18916.646488137758</v>
      </c>
      <c r="H8" s="56">
        <f>'[5]Por Municipio - 2016'!H74</f>
        <v>28053.271654108201</v>
      </c>
      <c r="I8" s="56">
        <f>'[5]Por Municipio - 2016'!I74</f>
        <v>18971.686737425694</v>
      </c>
      <c r="J8" s="56">
        <f>'[5]Por Municipio - 2016'!J74</f>
        <v>17110.637670658412</v>
      </c>
      <c r="K8" s="56">
        <f>'[5]Por Municipio - 2016'!K74</f>
        <v>22486.87498113748</v>
      </c>
      <c r="L8" s="56">
        <f>'[5]Por Municipio - 2016'!L74</f>
        <v>23892.484973279043</v>
      </c>
      <c r="M8" s="56">
        <f>'[5]Por Municipio - 2016'!M74</f>
        <v>25530.362353769855</v>
      </c>
      <c r="N8" s="62">
        <f>'[5]Por Municipio - 2016'!N74</f>
        <v>17397.112919956518</v>
      </c>
      <c r="O8" s="51">
        <f>SUM(C8:N8)</f>
        <v>250244.08925391984</v>
      </c>
      <c r="P8" s="31">
        <f>O8/B8</f>
        <v>11.812324250834074</v>
      </c>
      <c r="Q8" s="32">
        <f>P8/1000</f>
        <v>1.1812324250834073E-2</v>
      </c>
    </row>
    <row r="9" spans="1:17" s="7" customFormat="1" ht="15" thickBot="1">
      <c r="A9" s="16">
        <v>2015</v>
      </c>
      <c r="B9" s="20">
        <v>20649</v>
      </c>
      <c r="C9" s="63">
        <f>'[6]Por Municipio - 2015'!C74</f>
        <v>16855.261561789233</v>
      </c>
      <c r="D9" s="17">
        <f>'[6]Por Municipio - 2015'!D74</f>
        <v>16246.454384634824</v>
      </c>
      <c r="E9" s="17">
        <f>'[6]Por Municipio - 2015'!E74</f>
        <v>22543.260045489009</v>
      </c>
      <c r="F9" s="17">
        <f>'[6]Por Municipio - 2015'!F74</f>
        <v>30600.837755875666</v>
      </c>
      <c r="G9" s="17">
        <f>'[6]Por Municipio - 2015'!G74</f>
        <v>19586.196613596159</v>
      </c>
      <c r="H9" s="17">
        <f>'[6]Por Municipio - 2015'!H74</f>
        <v>26039.552691432902</v>
      </c>
      <c r="I9" s="17">
        <f>'[6]Por Municipio - 2015'!I74</f>
        <v>29904.543846348246</v>
      </c>
      <c r="J9" s="17">
        <f>'[6]Por Municipio - 2015'!J74</f>
        <v>27525.792266868837</v>
      </c>
      <c r="K9" s="17">
        <f>'[6]Por Municipio - 2015'!K74</f>
        <v>25972.54485721506</v>
      </c>
      <c r="L9" s="17">
        <f>'[6]Por Municipio - 2015'!L74</f>
        <v>27344.139499620927</v>
      </c>
      <c r="M9" s="17">
        <f>'[6]Por Municipio - 2015'!M74</f>
        <v>14289.574172352792</v>
      </c>
      <c r="N9" s="64">
        <f>'[6]Por Municipio - 2015'!N74</f>
        <v>14489.610816274955</v>
      </c>
      <c r="O9" s="52">
        <f>SUM(C9:N9)</f>
        <v>271397.76851149858</v>
      </c>
      <c r="P9" s="33">
        <f>O9/B9</f>
        <v>13.143385564022402</v>
      </c>
      <c r="Q9" s="34">
        <f>P9/1000</f>
        <v>1.3143385564022402E-2</v>
      </c>
    </row>
    <row r="32" spans="2:14">
      <c r="B32" s="82" t="s">
        <v>15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  <row r="33" spans="2:2">
      <c r="B33" t="s">
        <v>31</v>
      </c>
    </row>
    <row r="34" spans="2:2">
      <c r="B34" s="49" t="s">
        <v>32</v>
      </c>
    </row>
    <row r="35" spans="2:2">
      <c r="B35" s="50" t="s">
        <v>33</v>
      </c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scale="90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9"/>
  <sheetViews>
    <sheetView workbookViewId="0">
      <selection activeCell="J7" sqref="J7:N7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81" t="s">
        <v>21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4" spans="1:17" ht="15" thickBot="1"/>
    <row r="5" spans="1:17" ht="16.5" customHeight="1">
      <c r="A5" s="5"/>
      <c r="B5" s="96" t="s">
        <v>1</v>
      </c>
      <c r="C5" s="83" t="s">
        <v>16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98" t="s">
        <v>17</v>
      </c>
      <c r="P5" s="94" t="s">
        <v>0</v>
      </c>
      <c r="Q5" s="94" t="s">
        <v>19</v>
      </c>
    </row>
    <row r="6" spans="1:17" ht="17.100000000000001" customHeight="1" thickBot="1">
      <c r="A6" s="5"/>
      <c r="B6" s="97"/>
      <c r="C6" s="53" t="s">
        <v>2</v>
      </c>
      <c r="D6" s="54" t="s">
        <v>3</v>
      </c>
      <c r="E6" s="54" t="s">
        <v>4</v>
      </c>
      <c r="F6" s="54" t="s">
        <v>5</v>
      </c>
      <c r="G6" s="54" t="s">
        <v>6</v>
      </c>
      <c r="H6" s="54" t="s">
        <v>7</v>
      </c>
      <c r="I6" s="54" t="s">
        <v>8</v>
      </c>
      <c r="J6" s="54" t="s">
        <v>9</v>
      </c>
      <c r="K6" s="54" t="s">
        <v>10</v>
      </c>
      <c r="L6" s="54" t="s">
        <v>11</v>
      </c>
      <c r="M6" s="54" t="s">
        <v>12</v>
      </c>
      <c r="N6" s="55" t="s">
        <v>13</v>
      </c>
      <c r="O6" s="99"/>
      <c r="P6" s="95"/>
      <c r="Q6" s="95"/>
    </row>
    <row r="7" spans="1:17" s="13" customFormat="1" ht="17.100000000000001" customHeight="1">
      <c r="A7" s="15">
        <v>2017</v>
      </c>
      <c r="B7" s="19">
        <v>21204</v>
      </c>
      <c r="C7" s="59">
        <f>'[7]VIDRIO POR MUNICIPIOS'!C73</f>
        <v>49010</v>
      </c>
      <c r="D7" s="14">
        <f>'[7]VIDRIO POR MUNICIPIOS'!D73</f>
        <v>35840</v>
      </c>
      <c r="E7" s="14">
        <f>'[7]VIDRIO POR MUNICIPIOS'!E73</f>
        <v>44560</v>
      </c>
      <c r="F7" s="14">
        <f>'[7]VIDRIO POR MUNICIPIOS'!F73</f>
        <v>35340</v>
      </c>
      <c r="G7" s="14">
        <f>'[7]VIDRIO POR MUNICIPIOS'!G73</f>
        <v>47860</v>
      </c>
      <c r="H7" s="14">
        <f>'[7]VIDRIO POR MUNICIPIOS'!H73</f>
        <v>66740</v>
      </c>
      <c r="I7" s="14">
        <f>'[7]VIDRIO POR MUNICIPIOS'!I73</f>
        <v>44640</v>
      </c>
      <c r="J7" s="14">
        <f>'[7]VIDRIO POR MUNICIPIOS'!J73</f>
        <v>58960</v>
      </c>
      <c r="K7" s="14">
        <f>'[7]VIDRIO POR MUNICIPIOS'!K73</f>
        <v>46840</v>
      </c>
      <c r="L7" s="14">
        <f>'[7]VIDRIO POR MUNICIPIOS'!L73</f>
        <v>63680</v>
      </c>
      <c r="M7" s="14">
        <f>'[7]VIDRIO POR MUNICIPIOS'!M73</f>
        <v>51360</v>
      </c>
      <c r="N7" s="60">
        <f>'[7]VIDRIO POR MUNICIPIOS'!N73</f>
        <v>28290</v>
      </c>
      <c r="O7" s="51">
        <f>SUM(C7:N7)</f>
        <v>573120</v>
      </c>
      <c r="P7" s="35">
        <f>O7/B7</f>
        <v>27.02886247877759</v>
      </c>
      <c r="Q7" s="36">
        <f>P7/1000</f>
        <v>2.7028862478777591E-2</v>
      </c>
    </row>
    <row r="8" spans="1:17" s="13" customFormat="1" ht="17.100000000000001" customHeight="1">
      <c r="A8" s="57">
        <v>2016</v>
      </c>
      <c r="B8" s="58">
        <v>21185</v>
      </c>
      <c r="C8" s="61">
        <f>'[8]VIDRIO POR MUNICIPIOS'!C73</f>
        <v>22940</v>
      </c>
      <c r="D8" s="56">
        <f>'[8]VIDRIO POR MUNICIPIOS'!D73</f>
        <v>29060</v>
      </c>
      <c r="E8" s="56">
        <f>'[8]VIDRIO POR MUNICIPIOS'!E73</f>
        <v>28980</v>
      </c>
      <c r="F8" s="56">
        <f>'[8]VIDRIO POR MUNICIPIOS'!F73</f>
        <v>38560</v>
      </c>
      <c r="G8" s="56">
        <f>'[8]VIDRIO POR MUNICIPIOS'!G73</f>
        <v>38360</v>
      </c>
      <c r="H8" s="56">
        <f>'[8]VIDRIO POR MUNICIPIOS'!H73</f>
        <v>54480</v>
      </c>
      <c r="I8" s="56">
        <f>'[8]VIDRIO POR MUNICIPIOS'!I73</f>
        <v>46300</v>
      </c>
      <c r="J8" s="56">
        <f>'[8]VIDRIO POR MUNICIPIOS'!J73</f>
        <v>48220</v>
      </c>
      <c r="K8" s="56">
        <f>'[8]VIDRIO POR MUNICIPIOS'!K73</f>
        <v>84620</v>
      </c>
      <c r="L8" s="56">
        <f>'[8]VIDRIO POR MUNICIPIOS'!L73</f>
        <v>47540</v>
      </c>
      <c r="M8" s="56">
        <f>'[8]VIDRIO POR MUNICIPIOS'!M73</f>
        <v>30080</v>
      </c>
      <c r="N8" s="62">
        <f>'[8]VIDRIO POR MUNICIPIOS'!N73</f>
        <v>29440</v>
      </c>
      <c r="O8" s="51">
        <f>SUM(C8:N8)</f>
        <v>498580</v>
      </c>
      <c r="P8" s="35">
        <f>O8/B8</f>
        <v>23.53457635119188</v>
      </c>
      <c r="Q8" s="36">
        <f>P8/1000</f>
        <v>2.3534576351191879E-2</v>
      </c>
    </row>
    <row r="9" spans="1:17" s="4" customFormat="1" ht="15" thickBot="1">
      <c r="A9" s="16">
        <v>2015</v>
      </c>
      <c r="B9" s="20">
        <v>20649</v>
      </c>
      <c r="C9" s="63">
        <f>'[9]VIDRIO POR MUNICIPIOS'!C73</f>
        <v>19860</v>
      </c>
      <c r="D9" s="17">
        <f>'[9]VIDRIO POR MUNICIPIOS'!D73</f>
        <v>31195</v>
      </c>
      <c r="E9" s="17">
        <f>'[9]VIDRIO POR MUNICIPIOS'!E73</f>
        <v>29740</v>
      </c>
      <c r="F9" s="17">
        <f>'[9]VIDRIO POR MUNICIPIOS'!F73</f>
        <v>37120</v>
      </c>
      <c r="G9" s="17">
        <f>'[9]VIDRIO POR MUNICIPIOS'!G73</f>
        <v>42360</v>
      </c>
      <c r="H9" s="17">
        <f>'[9]VIDRIO POR MUNICIPIOS'!H73</f>
        <v>54540</v>
      </c>
      <c r="I9" s="17">
        <f>'[9]VIDRIO POR MUNICIPIOS'!I73</f>
        <v>62440</v>
      </c>
      <c r="J9" s="17">
        <f>'[9]VIDRIO POR MUNICIPIOS'!J73</f>
        <v>36220</v>
      </c>
      <c r="K9" s="17">
        <f>'[9]VIDRIO POR MUNICIPIOS'!K73</f>
        <v>38460</v>
      </c>
      <c r="L9" s="17">
        <f>'[9]VIDRIO POR MUNICIPIOS'!L73</f>
        <v>41420</v>
      </c>
      <c r="M9" s="17">
        <f>'[9]VIDRIO POR MUNICIPIOS'!M73</f>
        <v>33080</v>
      </c>
      <c r="N9" s="64">
        <f>'[9]VIDRIO POR MUNICIPIOS'!N73</f>
        <v>23820</v>
      </c>
      <c r="O9" s="52">
        <f>SUM(C9:N9)</f>
        <v>450255</v>
      </c>
      <c r="P9" s="37">
        <f>O9/B9</f>
        <v>21.805172163300885</v>
      </c>
      <c r="Q9" s="38">
        <f>P9/1000</f>
        <v>2.1805172163300884E-2</v>
      </c>
    </row>
    <row r="34" spans="2:13">
      <c r="B34" s="82" t="s">
        <v>15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18"/>
    </row>
    <row r="36" spans="2:13">
      <c r="B36" t="s">
        <v>27</v>
      </c>
    </row>
    <row r="37" spans="2:13">
      <c r="B37" s="49" t="s">
        <v>28</v>
      </c>
    </row>
    <row r="38" spans="2:13">
      <c r="B38" s="50" t="s">
        <v>29</v>
      </c>
    </row>
    <row r="39" spans="2:13">
      <c r="B39" s="50" t="s">
        <v>30</v>
      </c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scale="85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8"/>
  <sheetViews>
    <sheetView tabSelected="1" workbookViewId="0">
      <selection activeCell="S19" sqref="S19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81" t="s">
        <v>22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4" spans="1:17" ht="15" thickBot="1"/>
    <row r="5" spans="1:17" ht="16.5" customHeight="1">
      <c r="B5" s="106" t="s">
        <v>1</v>
      </c>
      <c r="C5" s="108" t="s">
        <v>16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2" t="s">
        <v>17</v>
      </c>
      <c r="P5" s="104" t="s">
        <v>0</v>
      </c>
      <c r="Q5" s="100" t="s">
        <v>19</v>
      </c>
    </row>
    <row r="6" spans="1:17" ht="17.100000000000001" customHeight="1" thickBot="1">
      <c r="B6" s="107"/>
      <c r="C6" s="22" t="s">
        <v>2</v>
      </c>
      <c r="D6" s="23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4" t="s">
        <v>11</v>
      </c>
      <c r="M6" s="24" t="s">
        <v>12</v>
      </c>
      <c r="N6" s="23" t="s">
        <v>13</v>
      </c>
      <c r="O6" s="103"/>
      <c r="P6" s="105"/>
      <c r="Q6" s="101"/>
    </row>
    <row r="7" spans="1:17" ht="17.100000000000001" customHeight="1">
      <c r="A7" s="21">
        <v>2017</v>
      </c>
      <c r="B7" s="74">
        <v>21204</v>
      </c>
      <c r="C7" s="71">
        <f>'[10]1.2'!E$67</f>
        <v>16539.56204379562</v>
      </c>
      <c r="D7" s="109">
        <f>'[10]1.2'!F$67</f>
        <v>13395.766423357663</v>
      </c>
      <c r="E7" s="109">
        <f>'[10]1.2'!G$67</f>
        <v>18170.072992700731</v>
      </c>
      <c r="F7" s="109">
        <f>'[10]1.2'!H$67</f>
        <v>20397.372262773722</v>
      </c>
      <c r="G7" s="109">
        <f>'[10]1.2'!I$67</f>
        <v>19630.072992700731</v>
      </c>
      <c r="H7" s="109">
        <f>'[10]1.2'!J$67</f>
        <v>20546.569343065697</v>
      </c>
      <c r="I7" s="109">
        <f>'[10]1.2'!K$67</f>
        <v>29796.788321167878</v>
      </c>
      <c r="J7" s="109">
        <f>'[10]1.2'!L$67</f>
        <v>32802.043795620433</v>
      </c>
      <c r="K7" s="109">
        <f>'[10]1.2'!M$67</f>
        <v>23189.489051094897</v>
      </c>
      <c r="L7" s="109">
        <f>'[10]1.2'!N$67</f>
        <v>22243.178807947021</v>
      </c>
      <c r="M7" s="109">
        <f>'[10]1.2'!O$67</f>
        <v>17605.562913907284</v>
      </c>
      <c r="N7" s="110">
        <f>'[10]1.2'!P$67</f>
        <v>16262.481751824816</v>
      </c>
      <c r="O7" s="47">
        <f>SUM(C7:N7)</f>
        <v>250578.96069995649</v>
      </c>
      <c r="P7" s="48">
        <f>O7/B7</f>
        <v>11.817532574040582</v>
      </c>
      <c r="Q7" s="41">
        <f>P7/1000</f>
        <v>1.1817532574040583E-2</v>
      </c>
    </row>
    <row r="8" spans="1:17" ht="17.100000000000001" customHeight="1">
      <c r="A8" s="77">
        <v>2016</v>
      </c>
      <c r="B8" s="75">
        <v>21185</v>
      </c>
      <c r="C8" s="72">
        <v>16667</v>
      </c>
      <c r="D8" s="39">
        <v>15921</v>
      </c>
      <c r="E8" s="40">
        <v>17115</v>
      </c>
      <c r="F8" s="40">
        <v>18074</v>
      </c>
      <c r="G8" s="40">
        <v>17861</v>
      </c>
      <c r="H8" s="40">
        <v>19907</v>
      </c>
      <c r="I8" s="40">
        <v>27697</v>
      </c>
      <c r="J8" s="40">
        <v>28326</v>
      </c>
      <c r="K8" s="40">
        <v>22102</v>
      </c>
      <c r="L8" s="40">
        <v>19353</v>
      </c>
      <c r="M8" s="40">
        <v>15804</v>
      </c>
      <c r="N8" s="73">
        <v>15506</v>
      </c>
      <c r="O8" s="47">
        <f>SUM(C8:N8)</f>
        <v>234333</v>
      </c>
      <c r="P8" s="48">
        <f>O8/B8</f>
        <v>11.061269766344111</v>
      </c>
      <c r="Q8" s="41">
        <f>P8/1000</f>
        <v>1.1061269766344112E-2</v>
      </c>
    </row>
    <row r="9" spans="1:17" s="4" customFormat="1" ht="15" thickBot="1">
      <c r="A9" s="78">
        <v>2015</v>
      </c>
      <c r="B9" s="76">
        <v>20649</v>
      </c>
      <c r="C9" s="42">
        <v>16568</v>
      </c>
      <c r="D9" s="43">
        <v>16284</v>
      </c>
      <c r="E9" s="44">
        <v>12833</v>
      </c>
      <c r="F9" s="44">
        <v>17513</v>
      </c>
      <c r="G9" s="44">
        <v>20329</v>
      </c>
      <c r="H9" s="44">
        <v>20816</v>
      </c>
      <c r="I9" s="44">
        <v>26015</v>
      </c>
      <c r="J9" s="44">
        <v>28493</v>
      </c>
      <c r="K9" s="44">
        <v>21716</v>
      </c>
      <c r="L9" s="44">
        <v>21516</v>
      </c>
      <c r="M9" s="44">
        <v>16401</v>
      </c>
      <c r="N9" s="45">
        <v>14114</v>
      </c>
      <c r="O9" s="25">
        <f>SUM(C9:N9)</f>
        <v>232598</v>
      </c>
      <c r="P9" s="46">
        <f>O9/B9</f>
        <v>11.264371155988183</v>
      </c>
      <c r="Q9" s="26">
        <f>P9/1000</f>
        <v>1.1264371155988183E-2</v>
      </c>
    </row>
    <row r="12" spans="1:17">
      <c r="H12" s="11"/>
    </row>
    <row r="33" spans="2:10">
      <c r="B33" s="82" t="s">
        <v>15</v>
      </c>
      <c r="C33" s="82"/>
      <c r="D33" s="82"/>
      <c r="E33" s="82"/>
      <c r="F33" s="82"/>
      <c r="G33" s="82"/>
      <c r="H33" s="82"/>
      <c r="I33" s="82"/>
      <c r="J33" s="82"/>
    </row>
    <row r="35" spans="2:10">
      <c r="B35" t="s">
        <v>26</v>
      </c>
    </row>
    <row r="36" spans="2:10">
      <c r="B36" s="49" t="s">
        <v>23</v>
      </c>
    </row>
    <row r="37" spans="2:10">
      <c r="B37" s="50" t="s">
        <v>24</v>
      </c>
    </row>
    <row r="38" spans="2:10">
      <c r="B38" s="50" t="s">
        <v>25</v>
      </c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scale="90" orientation="landscape" r:id="rId1"/>
  <headerFooter alignWithMargins="0">
    <oddHeader>&amp;L&amp;G</oddHeader>
  </headerFooter>
  <ignoredErrors>
    <ignoredError sqref="O7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