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K7" i="3"/>
  <c r="L7"/>
  <c r="M7"/>
  <c r="N7"/>
  <c r="J7" i="2"/>
  <c r="K7"/>
  <c r="L7"/>
  <c r="M7"/>
  <c r="N7"/>
  <c r="K7" i="1"/>
  <c r="O7" s="1"/>
  <c r="P7" s="1"/>
  <c r="Q7" s="1"/>
  <c r="L7"/>
  <c r="M7"/>
  <c r="N7"/>
  <c r="O7" i="4"/>
  <c r="P7" s="1"/>
  <c r="Q7" s="1"/>
  <c r="O7" i="3"/>
  <c r="P7" s="1"/>
  <c r="Q7" s="1"/>
  <c r="D7"/>
  <c r="E7"/>
  <c r="F7"/>
  <c r="G7"/>
  <c r="H7"/>
  <c r="I7"/>
  <c r="J7"/>
  <c r="C7"/>
  <c r="O7" i="2"/>
  <c r="P7" s="1"/>
  <c r="Q7" s="1"/>
  <c r="D7"/>
  <c r="E7"/>
  <c r="F7"/>
  <c r="G7"/>
  <c r="H7"/>
  <c r="I7"/>
  <c r="C7"/>
  <c r="D7" i="1"/>
  <c r="E7"/>
  <c r="F7"/>
  <c r="G7"/>
  <c r="H7"/>
  <c r="I7"/>
  <c r="J7"/>
  <c r="C7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<sst xmlns="http://schemas.openxmlformats.org/spreadsheetml/2006/main" count="76" uniqueCount="23">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</sst>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theme/theme1.xml" Type="http://schemas.openxmlformats.org/officeDocument/2006/relationships/theme"/>
<Relationship Id="rId15" Target="styles.xml" Type="http://schemas.openxmlformats.org/officeDocument/2006/relationships/styles"/>
<Relationship Id="rId16" Target="sharedStrings.xml" Type="http://schemas.openxmlformats.org/officeDocument/2006/relationships/sharedStrings"/>
<Relationship Id="rId17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751642.54445964436</c:v>
                </c:pt>
                <c:pt idx="1">
                  <c:v>715013.74829001364</c:v>
                </c:pt>
                <c:pt idx="2">
                  <c:v>810696.36662106705</c:v>
                </c:pt>
                <c:pt idx="3">
                  <c:v>818914.0574555404</c:v>
                </c:pt>
                <c:pt idx="4">
                  <c:v>881032.40492476057</c:v>
                </c:pt>
                <c:pt idx="5">
                  <c:v>875992.93023255817</c:v>
                </c:pt>
                <c:pt idx="6">
                  <c:v>873512.9712722298</c:v>
                </c:pt>
                <c:pt idx="7">
                  <c:v>930125.54309165524</c:v>
                </c:pt>
                <c:pt idx="8">
                  <c:v>841515.30506155954</c:v>
                </c:pt>
                <c:pt idx="9">
                  <c:v>867097.72640218877</c:v>
                </c:pt>
                <c:pt idx="10">
                  <c:v>811659.27222982212</c:v>
                </c:pt>
                <c:pt idx="11">
                  <c:v>635799.07797537616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793560</c:v>
                </c:pt>
                <c:pt idx="1">
                  <c:v>767760</c:v>
                </c:pt>
                <c:pt idx="2">
                  <c:v>807290</c:v>
                </c:pt>
                <c:pt idx="3">
                  <c:v>1016250</c:v>
                </c:pt>
                <c:pt idx="4">
                  <c:v>872640</c:v>
                </c:pt>
                <c:pt idx="5">
                  <c:v>903340</c:v>
                </c:pt>
                <c:pt idx="6">
                  <c:v>802260</c:v>
                </c:pt>
                <c:pt idx="7">
                  <c:v>619560</c:v>
                </c:pt>
                <c:pt idx="8">
                  <c:v>652360</c:v>
                </c:pt>
                <c:pt idx="9">
                  <c:v>793920</c:v>
                </c:pt>
                <c:pt idx="10">
                  <c:v>698160</c:v>
                </c:pt>
                <c:pt idx="11">
                  <c:v>767810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482640</c:v>
                </c:pt>
                <c:pt idx="1">
                  <c:v>672350</c:v>
                </c:pt>
                <c:pt idx="2">
                  <c:v>792610</c:v>
                </c:pt>
                <c:pt idx="3">
                  <c:v>762160</c:v>
                </c:pt>
                <c:pt idx="4">
                  <c:v>780440</c:v>
                </c:pt>
                <c:pt idx="5">
                  <c:v>944270</c:v>
                </c:pt>
                <c:pt idx="6">
                  <c:v>1141510</c:v>
                </c:pt>
                <c:pt idx="7">
                  <c:v>1071680</c:v>
                </c:pt>
                <c:pt idx="8">
                  <c:v>820990</c:v>
                </c:pt>
                <c:pt idx="9">
                  <c:v>721260</c:v>
                </c:pt>
                <c:pt idx="10">
                  <c:v>697830</c:v>
                </c:pt>
                <c:pt idx="11">
                  <c:v>834900</c:v>
                </c:pt>
              </c:numCache>
            </c:numRef>
          </c:val>
        </c:ser>
        <c:marker val="1"/>
        <c:axId val="91456256"/>
        <c:axId val="91498368"/>
      </c:lineChart>
      <c:catAx>
        <c:axId val="914562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lang="es-ES" sz="800" baseline="0"/>
            </a:pPr>
            <a:endParaRPr lang="es-ES_tradnl"/>
          </a:p>
        </c:txPr>
        <c:crossAx val="91498368"/>
        <c:crossesAt val="0"/>
        <c:auto val="1"/>
        <c:lblAlgn val="ctr"/>
        <c:lblOffset val="100"/>
      </c:catAx>
      <c:valAx>
        <c:axId val="914983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_tradnl"/>
          </a:p>
        </c:txPr>
        <c:crossAx val="9145625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747746463818722"/>
          <c:y val="0.85881421262504476"/>
          <c:w val="0.584313725490196"/>
          <c:h val="0.11075982388611159"/>
        </c:manualLayout>
      </c:layout>
      <c:txPr>
        <a:bodyPr/>
        <a:lstStyle/>
        <a:p>
          <a:pPr>
            <a:defRPr lang="es-ES"/>
          </a:pPr>
          <a:endParaRPr lang="es-ES_tradnl"/>
        </a:p>
      </c:txPr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5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14797.8352655459</c:v>
                </c:pt>
                <c:pt idx="1">
                  <c:v>8184.7123013431137</c:v>
                </c:pt>
                <c:pt idx="2">
                  <c:v>8629.8880055135742</c:v>
                </c:pt>
                <c:pt idx="3">
                  <c:v>12103.945487811881</c:v>
                </c:pt>
                <c:pt idx="4">
                  <c:v>15385.04771047169</c:v>
                </c:pt>
                <c:pt idx="5">
                  <c:v>12920.942230536342</c:v>
                </c:pt>
                <c:pt idx="6">
                  <c:v>12699.04119592061</c:v>
                </c:pt>
                <c:pt idx="7">
                  <c:v>13072.060452408497</c:v>
                </c:pt>
                <c:pt idx="8">
                  <c:v>13886.549339109459</c:v>
                </c:pt>
                <c:pt idx="9">
                  <c:v>17591.725043279919</c:v>
                </c:pt>
                <c:pt idx="10">
                  <c:v>12855.782525578228</c:v>
                </c:pt>
                <c:pt idx="11">
                  <c:v>14409.137191194692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18150.166094547043</c:v>
                </c:pt>
                <c:pt idx="1">
                  <c:v>15874.90341129079</c:v>
                </c:pt>
                <c:pt idx="2">
                  <c:v>11191.975517130595</c:v>
                </c:pt>
                <c:pt idx="3">
                  <c:v>11101.112932589731</c:v>
                </c:pt>
                <c:pt idx="4">
                  <c:v>14062.922457183811</c:v>
                </c:pt>
                <c:pt idx="5">
                  <c:v>11295.336062805314</c:v>
                </c:pt>
                <c:pt idx="6">
                  <c:v>12992.228583667653</c:v>
                </c:pt>
                <c:pt idx="7">
                  <c:v>15508.182319941347</c:v>
                </c:pt>
                <c:pt idx="8">
                  <c:v>12892.751027670914</c:v>
                </c:pt>
                <c:pt idx="9">
                  <c:v>16522.838101671459</c:v>
                </c:pt>
                <c:pt idx="10">
                  <c:v>12093.442182698882</c:v>
                </c:pt>
                <c:pt idx="11">
                  <c:v>15658.26939394189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12308.200557861079</c:v>
                </c:pt>
                <c:pt idx="1">
                  <c:v>13596.09011844612</c:v>
                </c:pt>
                <c:pt idx="2">
                  <c:v>20121.477014826472</c:v>
                </c:pt>
                <c:pt idx="3">
                  <c:v>17573.868963803528</c:v>
                </c:pt>
                <c:pt idx="4">
                  <c:v>18006.411662387145</c:v>
                </c:pt>
                <c:pt idx="5">
                  <c:v>18310.743311521575</c:v>
                </c:pt>
                <c:pt idx="6">
                  <c:v>16855.828708688809</c:v>
                </c:pt>
                <c:pt idx="7">
                  <c:v>14193.319229411922</c:v>
                </c:pt>
                <c:pt idx="8">
                  <c:v>14060</c:v>
                </c:pt>
                <c:pt idx="9">
                  <c:v>10711.703139236313</c:v>
                </c:pt>
                <c:pt idx="10">
                  <c:v>15401.738424583782</c:v>
                </c:pt>
                <c:pt idx="11">
                  <c:v>18532.63468045686</c:v>
                </c:pt>
              </c:numCache>
            </c:numRef>
          </c:val>
        </c:ser>
        <c:marker val="1"/>
        <c:axId val="113037696"/>
        <c:axId val="120926208"/>
      </c:lineChart>
      <c:catAx>
        <c:axId val="1130376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lang="es-ES" sz="800" baseline="0"/>
            </a:pPr>
            <a:endParaRPr lang="es-ES_tradnl"/>
          </a:p>
        </c:txPr>
        <c:crossAx val="120926208"/>
        <c:crossesAt val="0"/>
        <c:auto val="1"/>
        <c:lblAlgn val="ctr"/>
        <c:lblOffset val="100"/>
      </c:catAx>
      <c:valAx>
        <c:axId val="1209262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_tradnl"/>
          </a:p>
        </c:txPr>
        <c:crossAx val="1130376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904119861729621"/>
          <c:y val="0.84224099156802812"/>
          <c:w val="0.62035225048923681"/>
          <c:h val="0.12522104747752522"/>
        </c:manualLayout>
      </c:layout>
      <c:txPr>
        <a:bodyPr/>
        <a:lstStyle/>
        <a:p>
          <a:pPr>
            <a:defRPr lang="es-ES"/>
          </a:pPr>
          <a:endParaRPr lang="es-ES_tradnl"/>
        </a:p>
      </c:txPr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>
        <c:manualLayout>
          <c:layoutTarget val="inner"/>
          <c:xMode val="edge"/>
          <c:yMode val="edge"/>
          <c:x val="8.1075938484568053E-2"/>
          <c:y val="5.1797667303422119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15200</c:v>
                </c:pt>
                <c:pt idx="1">
                  <c:v>0</c:v>
                </c:pt>
                <c:pt idx="2">
                  <c:v>19270</c:v>
                </c:pt>
                <c:pt idx="3">
                  <c:v>0</c:v>
                </c:pt>
                <c:pt idx="4">
                  <c:v>19820</c:v>
                </c:pt>
                <c:pt idx="5">
                  <c:v>15620</c:v>
                </c:pt>
                <c:pt idx="6">
                  <c:v>8600</c:v>
                </c:pt>
                <c:pt idx="7">
                  <c:v>12600</c:v>
                </c:pt>
                <c:pt idx="8">
                  <c:v>12880</c:v>
                </c:pt>
                <c:pt idx="9">
                  <c:v>11520</c:v>
                </c:pt>
                <c:pt idx="10">
                  <c:v>20320</c:v>
                </c:pt>
                <c:pt idx="11">
                  <c:v>7380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14180</c:v>
                </c:pt>
                <c:pt idx="1">
                  <c:v>9700</c:v>
                </c:pt>
                <c:pt idx="2">
                  <c:v>13300</c:v>
                </c:pt>
                <c:pt idx="3">
                  <c:v>11860</c:v>
                </c:pt>
                <c:pt idx="4">
                  <c:v>10680</c:v>
                </c:pt>
                <c:pt idx="5">
                  <c:v>6880</c:v>
                </c:pt>
                <c:pt idx="6">
                  <c:v>14980</c:v>
                </c:pt>
                <c:pt idx="7">
                  <c:v>4840</c:v>
                </c:pt>
                <c:pt idx="8">
                  <c:v>15160</c:v>
                </c:pt>
                <c:pt idx="9">
                  <c:v>0</c:v>
                </c:pt>
                <c:pt idx="10">
                  <c:v>26220</c:v>
                </c:pt>
                <c:pt idx="11">
                  <c:v>4220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13550</c:v>
                </c:pt>
                <c:pt idx="1">
                  <c:v>11360</c:v>
                </c:pt>
                <c:pt idx="2">
                  <c:v>13500</c:v>
                </c:pt>
                <c:pt idx="3">
                  <c:v>8760</c:v>
                </c:pt>
                <c:pt idx="4">
                  <c:v>8560</c:v>
                </c:pt>
                <c:pt idx="5">
                  <c:v>5720</c:v>
                </c:pt>
                <c:pt idx="6">
                  <c:v>11540</c:v>
                </c:pt>
                <c:pt idx="7">
                  <c:v>13260</c:v>
                </c:pt>
                <c:pt idx="8">
                  <c:v>14540</c:v>
                </c:pt>
                <c:pt idx="9">
                  <c:v>15880</c:v>
                </c:pt>
                <c:pt idx="10">
                  <c:v>4000</c:v>
                </c:pt>
                <c:pt idx="11">
                  <c:v>18180</c:v>
                </c:pt>
              </c:numCache>
            </c:numRef>
          </c:val>
        </c:ser>
        <c:marker val="1"/>
        <c:axId val="128551936"/>
        <c:axId val="131465984"/>
      </c:lineChart>
      <c:catAx>
        <c:axId val="1285519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lang="es-ES" sz="800" baseline="0"/>
            </a:pPr>
            <a:endParaRPr lang="es-ES_tradnl"/>
          </a:p>
        </c:txPr>
        <c:crossAx val="131465984"/>
        <c:crossesAt val="0"/>
        <c:auto val="1"/>
        <c:lblAlgn val="ctr"/>
        <c:lblOffset val="100"/>
      </c:catAx>
      <c:valAx>
        <c:axId val="1314659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kern="800" baseline="0"/>
            </a:pPr>
            <a:endParaRPr lang="es-ES_tradnl"/>
          </a:p>
        </c:txPr>
        <c:crossAx val="12855193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752861190364449"/>
          <c:y val="0.85636702956509148"/>
          <c:w val="0.64238410596026463"/>
          <c:h val="0.130483726516434"/>
        </c:manualLayout>
      </c:layout>
      <c:txPr>
        <a:bodyPr/>
        <a:lstStyle/>
        <a:p>
          <a:pPr>
            <a:defRPr lang="es-ES"/>
          </a:pPr>
          <a:endParaRPr lang="es-ES_tradnl"/>
        </a:p>
      </c:txPr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22427</c:v>
                </c:pt>
                <c:pt idx="1">
                  <c:v>27805</c:v>
                </c:pt>
                <c:pt idx="2">
                  <c:v>23326</c:v>
                </c:pt>
                <c:pt idx="3">
                  <c:v>25273</c:v>
                </c:pt>
                <c:pt idx="4">
                  <c:v>25510</c:v>
                </c:pt>
                <c:pt idx="5">
                  <c:v>27485</c:v>
                </c:pt>
                <c:pt idx="6">
                  <c:v>27498</c:v>
                </c:pt>
                <c:pt idx="7">
                  <c:v>25411</c:v>
                </c:pt>
                <c:pt idx="8">
                  <c:v>27750</c:v>
                </c:pt>
                <c:pt idx="9">
                  <c:v>24712</c:v>
                </c:pt>
                <c:pt idx="10">
                  <c:v>25552</c:v>
                </c:pt>
                <c:pt idx="11">
                  <c:v>25130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23181</c:v>
                </c:pt>
                <c:pt idx="1">
                  <c:v>24223</c:v>
                </c:pt>
                <c:pt idx="2">
                  <c:v>24838</c:v>
                </c:pt>
                <c:pt idx="3">
                  <c:v>23504</c:v>
                </c:pt>
                <c:pt idx="4">
                  <c:v>26687</c:v>
                </c:pt>
                <c:pt idx="5">
                  <c:v>23780</c:v>
                </c:pt>
                <c:pt idx="6">
                  <c:v>24748</c:v>
                </c:pt>
                <c:pt idx="7">
                  <c:v>23649</c:v>
                </c:pt>
                <c:pt idx="8">
                  <c:v>24284</c:v>
                </c:pt>
                <c:pt idx="9">
                  <c:v>28167</c:v>
                </c:pt>
                <c:pt idx="10">
                  <c:v>24365</c:v>
                </c:pt>
                <c:pt idx="11">
                  <c:v>24280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22166</c:v>
                </c:pt>
                <c:pt idx="1">
                  <c:v>20699</c:v>
                </c:pt>
                <c:pt idx="2">
                  <c:v>28338</c:v>
                </c:pt>
                <c:pt idx="3">
                  <c:v>26487</c:v>
                </c:pt>
                <c:pt idx="4">
                  <c:v>28031</c:v>
                </c:pt>
                <c:pt idx="5">
                  <c:v>27003</c:v>
                </c:pt>
                <c:pt idx="6">
                  <c:v>26646</c:v>
                </c:pt>
                <c:pt idx="7">
                  <c:v>29299</c:v>
                </c:pt>
                <c:pt idx="8">
                  <c:v>26164</c:v>
                </c:pt>
                <c:pt idx="9">
                  <c:v>26254</c:v>
                </c:pt>
                <c:pt idx="10">
                  <c:v>23113</c:v>
                </c:pt>
                <c:pt idx="11">
                  <c:v>24671</c:v>
                </c:pt>
              </c:numCache>
            </c:numRef>
          </c:val>
        </c:ser>
        <c:marker val="1"/>
        <c:axId val="143440512"/>
        <c:axId val="85148032"/>
      </c:lineChart>
      <c:catAx>
        <c:axId val="1434405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800" baseline="0"/>
            </a:pPr>
            <a:endParaRPr lang="es-ES_tradnl"/>
          </a:p>
        </c:txPr>
        <c:crossAx val="85148032"/>
        <c:crosses val="autoZero"/>
        <c:auto val="1"/>
        <c:lblAlgn val="ctr"/>
        <c:lblOffset val="100"/>
      </c:catAx>
      <c:valAx>
        <c:axId val="85148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ES" sz="800" baseline="0"/>
            </a:pPr>
            <a:endParaRPr lang="es-ES_tradnl"/>
          </a:p>
        </c:txPr>
        <c:crossAx val="1434405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181173491524941"/>
          <c:y val="0.85056911988823969"/>
          <c:w val="0.58325805480277026"/>
          <c:h val="0.14943088011176028"/>
        </c:manualLayout>
      </c:layout>
      <c:txPr>
        <a:bodyPr/>
        <a:lstStyle/>
        <a:p>
          <a:pPr>
            <a:defRPr lang="es-ES"/>
          </a:pPr>
          <a:endParaRPr lang="es-ES_tradnl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5">
          <cell r="F5">
            <v>462360</v>
          </cell>
          <cell r="G5">
            <v>435000</v>
          </cell>
          <cell r="H5">
            <v>486180</v>
          </cell>
          <cell r="I5">
            <v>456880</v>
          </cell>
          <cell r="J5">
            <v>464940</v>
          </cell>
          <cell r="K5">
            <v>347540</v>
          </cell>
          <cell r="L5">
            <v>321900</v>
          </cell>
          <cell r="M5">
            <v>467880</v>
          </cell>
          <cell r="N5">
            <v>487120</v>
          </cell>
          <cell r="O5">
            <v>340970</v>
          </cell>
          <cell r="P5">
            <v>434640</v>
          </cell>
          <cell r="Q5">
            <v>373380</v>
          </cell>
        </row>
        <row r="7">
          <cell r="F7">
            <v>246980</v>
          </cell>
          <cell r="G7">
            <v>213910</v>
          </cell>
          <cell r="H7">
            <v>233060</v>
          </cell>
          <cell r="I7">
            <v>223380</v>
          </cell>
          <cell r="J7">
            <v>290900</v>
          </cell>
          <cell r="K7">
            <v>402480</v>
          </cell>
          <cell r="L7">
            <v>427230</v>
          </cell>
          <cell r="M7">
            <v>331840</v>
          </cell>
          <cell r="N7">
            <v>235900</v>
          </cell>
          <cell r="O7">
            <v>395780</v>
          </cell>
          <cell r="P7">
            <v>271340</v>
          </cell>
          <cell r="Q7">
            <v>177390</v>
          </cell>
        </row>
        <row r="9">
          <cell r="F9">
            <v>42302.544459644319</v>
          </cell>
          <cell r="G9">
            <v>66103.748290013682</v>
          </cell>
          <cell r="H9">
            <v>91456.366621067034</v>
          </cell>
          <cell r="I9">
            <v>138654.05745554034</v>
          </cell>
          <cell r="J9">
            <v>125192.4049247606</v>
          </cell>
          <cell r="K9">
            <v>125972.93023255814</v>
          </cell>
          <cell r="L9">
            <v>124382.97127222983</v>
          </cell>
          <cell r="M9">
            <v>130405.54309165527</v>
          </cell>
          <cell r="N9">
            <v>118495.30506155951</v>
          </cell>
          <cell r="O9">
            <v>130347.72640218878</v>
          </cell>
          <cell r="P9">
            <v>105679.27222982216</v>
          </cell>
          <cell r="Q9">
            <v>85029.077975376204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7">
          <cell r="F7">
            <v>572900</v>
          </cell>
          <cell r="G7">
            <v>439520</v>
          </cell>
          <cell r="H7">
            <v>441620</v>
          </cell>
          <cell r="I7">
            <v>452140</v>
          </cell>
          <cell r="J7">
            <v>468620</v>
          </cell>
          <cell r="K7">
            <v>425980</v>
          </cell>
          <cell r="L7">
            <v>455220</v>
          </cell>
          <cell r="M7">
            <v>433240</v>
          </cell>
          <cell r="N7">
            <v>500300</v>
          </cell>
          <cell r="O7">
            <v>473260</v>
          </cell>
          <cell r="P7">
            <v>429920</v>
          </cell>
          <cell r="Q7">
            <v>450730</v>
          </cell>
        </row>
        <row r="9">
          <cell r="F9">
            <v>75880</v>
          </cell>
          <cell r="G9">
            <v>172180</v>
          </cell>
          <cell r="H9">
            <v>231660</v>
          </cell>
          <cell r="I9">
            <v>409740</v>
          </cell>
          <cell r="J9">
            <v>257480</v>
          </cell>
          <cell r="K9">
            <v>291820</v>
          </cell>
          <cell r="L9">
            <v>233720</v>
          </cell>
          <cell r="M9">
            <v>173140</v>
          </cell>
          <cell r="N9">
            <v>34660</v>
          </cell>
          <cell r="O9">
            <v>239200</v>
          </cell>
          <cell r="P9">
            <v>223560</v>
          </cell>
          <cell r="Q9">
            <v>266900</v>
          </cell>
        </row>
        <row r="13">
          <cell r="F13">
            <v>144780</v>
          </cell>
          <cell r="G13">
            <v>156060</v>
          </cell>
          <cell r="H13">
            <v>134010</v>
          </cell>
          <cell r="I13">
            <v>154370</v>
          </cell>
          <cell r="J13">
            <v>146540</v>
          </cell>
          <cell r="K13">
            <v>185540</v>
          </cell>
          <cell r="L13">
            <v>113320</v>
          </cell>
          <cell r="M13">
            <v>13180</v>
          </cell>
          <cell r="N13">
            <v>117400</v>
          </cell>
          <cell r="O13">
            <v>81460</v>
          </cell>
          <cell r="P13">
            <v>44680</v>
          </cell>
          <cell r="Q13">
            <v>50180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7">
          <cell r="F7">
            <v>163780</v>
          </cell>
          <cell r="G7">
            <v>532100</v>
          </cell>
          <cell r="H7">
            <v>629660</v>
          </cell>
          <cell r="I7">
            <v>504040</v>
          </cell>
          <cell r="J7">
            <v>439220</v>
          </cell>
          <cell r="K7">
            <v>561660</v>
          </cell>
          <cell r="L7">
            <v>565900</v>
          </cell>
          <cell r="M7">
            <v>612720</v>
          </cell>
          <cell r="N7">
            <v>459540</v>
          </cell>
          <cell r="O7">
            <v>477080</v>
          </cell>
          <cell r="P7">
            <v>421860</v>
          </cell>
          <cell r="Q7">
            <v>445540</v>
          </cell>
        </row>
        <row r="9">
          <cell r="F9">
            <v>156760</v>
          </cell>
          <cell r="G9">
            <v>40800</v>
          </cell>
          <cell r="H9">
            <v>66620</v>
          </cell>
          <cell r="I9">
            <v>153300</v>
          </cell>
          <cell r="J9">
            <v>216780</v>
          </cell>
          <cell r="K9">
            <v>226940</v>
          </cell>
          <cell r="L9">
            <v>295640</v>
          </cell>
          <cell r="M9">
            <v>243460</v>
          </cell>
          <cell r="N9">
            <v>258500</v>
          </cell>
          <cell r="O9">
            <v>117340</v>
          </cell>
          <cell r="P9">
            <v>137140</v>
          </cell>
          <cell r="Q9">
            <v>246420</v>
          </cell>
        </row>
        <row r="13">
          <cell r="F13">
            <v>162100</v>
          </cell>
          <cell r="G13">
            <v>99450</v>
          </cell>
          <cell r="H13">
            <v>96330</v>
          </cell>
          <cell r="I13">
            <v>104820</v>
          </cell>
          <cell r="J13">
            <v>124440</v>
          </cell>
          <cell r="K13">
            <v>155670</v>
          </cell>
          <cell r="L13">
            <v>279970</v>
          </cell>
          <cell r="M13">
            <v>215500</v>
          </cell>
          <cell r="N13">
            <v>102950</v>
          </cell>
          <cell r="O13">
            <v>126840</v>
          </cell>
          <cell r="P13">
            <v>138830</v>
          </cell>
          <cell r="Q13">
            <v>142940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44">
          <cell r="C44">
            <v>14797.8352655459</v>
          </cell>
          <cell r="D44">
            <v>8184.7123013431137</v>
          </cell>
          <cell r="E44">
            <v>8629.8880055135742</v>
          </cell>
          <cell r="F44">
            <v>12103.945487811881</v>
          </cell>
          <cell r="G44">
            <v>15385.04771047169</v>
          </cell>
          <cell r="H44">
            <v>12920.942230536342</v>
          </cell>
          <cell r="I44">
            <v>12699.04119592061</v>
          </cell>
          <cell r="J44">
            <v>13072.060452408497</v>
          </cell>
          <cell r="K44">
            <v>13886.549339109459</v>
          </cell>
          <cell r="L44">
            <v>17591.725043279919</v>
          </cell>
          <cell r="M44">
            <v>12855.782525578228</v>
          </cell>
          <cell r="N44">
            <v>14409.137191194692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18150.166094547043</v>
          </cell>
          <cell r="D44">
            <v>15874.90341129079</v>
          </cell>
          <cell r="E44">
            <v>11191.975517130595</v>
          </cell>
          <cell r="F44">
            <v>11101.112932589731</v>
          </cell>
          <cell r="G44">
            <v>14062.922457183811</v>
          </cell>
          <cell r="H44">
            <v>11295.336062805314</v>
          </cell>
          <cell r="I44">
            <v>12992.228583667653</v>
          </cell>
          <cell r="J44">
            <v>15508.182319941347</v>
          </cell>
          <cell r="K44">
            <v>12892.751027670914</v>
          </cell>
          <cell r="L44">
            <v>16522.838101671459</v>
          </cell>
          <cell r="M44">
            <v>12093.442182698882</v>
          </cell>
          <cell r="N44">
            <v>15658.26939394189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12308.200557861079</v>
          </cell>
          <cell r="D44">
            <v>13596.09011844612</v>
          </cell>
          <cell r="E44">
            <v>20121.477014826472</v>
          </cell>
          <cell r="F44">
            <v>17573.868963803528</v>
          </cell>
          <cell r="G44">
            <v>18006.411662387145</v>
          </cell>
          <cell r="H44">
            <v>18310.743311521575</v>
          </cell>
          <cell r="I44">
            <v>16855.828708688809</v>
          </cell>
          <cell r="J44">
            <v>14193.319229411922</v>
          </cell>
          <cell r="K44">
            <v>14060</v>
          </cell>
          <cell r="L44">
            <v>10711.703139236313</v>
          </cell>
          <cell r="M44">
            <v>15401.738424583782</v>
          </cell>
          <cell r="N44">
            <v>18532.63468045686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15200</v>
          </cell>
          <cell r="D43">
            <v>0</v>
          </cell>
          <cell r="E43">
            <v>19270</v>
          </cell>
          <cell r="F43">
            <v>0</v>
          </cell>
          <cell r="G43">
            <v>19820</v>
          </cell>
          <cell r="H43">
            <v>15620</v>
          </cell>
          <cell r="I43">
            <v>8600</v>
          </cell>
          <cell r="J43">
            <v>12600</v>
          </cell>
          <cell r="K43">
            <v>12880</v>
          </cell>
          <cell r="L43">
            <v>11520</v>
          </cell>
          <cell r="M43">
            <v>20320</v>
          </cell>
          <cell r="N43">
            <v>7380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14180</v>
          </cell>
          <cell r="D43">
            <v>9700</v>
          </cell>
          <cell r="E43">
            <v>13300</v>
          </cell>
          <cell r="F43">
            <v>11860</v>
          </cell>
          <cell r="G43">
            <v>10680</v>
          </cell>
          <cell r="H43">
            <v>6880</v>
          </cell>
          <cell r="I43">
            <v>14980</v>
          </cell>
          <cell r="J43">
            <v>4840</v>
          </cell>
          <cell r="K43">
            <v>15160</v>
          </cell>
          <cell r="L43">
            <v>0</v>
          </cell>
          <cell r="M43">
            <v>26220</v>
          </cell>
          <cell r="N43">
            <v>4220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C43">
            <v>13550</v>
          </cell>
          <cell r="D43">
            <v>11360</v>
          </cell>
          <cell r="E43">
            <v>13500</v>
          </cell>
          <cell r="F43">
            <v>8760</v>
          </cell>
          <cell r="G43">
            <v>8560</v>
          </cell>
          <cell r="H43">
            <v>5720</v>
          </cell>
          <cell r="I43">
            <v>11540</v>
          </cell>
          <cell r="J43">
            <v>13260</v>
          </cell>
          <cell r="K43">
            <v>14540</v>
          </cell>
          <cell r="L43">
            <v>15880</v>
          </cell>
          <cell r="M43">
            <v>4000</v>
          </cell>
          <cell r="N43">
            <v>18180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20" sqref="S20"/>
    </sheetView>
  </sheetViews>
  <sheetFormatPr baseColWidth="10" defaultRowHeight="15"/>
  <cols>
    <col min="1" max="1" width="8.7109375" style="2" customWidth="1"/>
    <col min="2" max="2" width="8.28515625" style="2" bestFit="1" customWidth="1"/>
    <col min="3" max="3" width="7.7109375" style="1" customWidth="1"/>
    <col min="4" max="4" width="7.7109375" customWidth="1"/>
    <col min="5" max="5" width="7.7109375" style="3" customWidth="1"/>
    <col min="6" max="6" width="8.42578125" bestFit="1" customWidth="1"/>
    <col min="7" max="7" width="7.7109375" customWidth="1"/>
    <col min="8" max="8" width="7.7109375" style="3" customWidth="1"/>
    <col min="9" max="10" width="8.42578125" bestFit="1" customWidth="1"/>
    <col min="11" max="11" width="7.7109375" style="3" customWidth="1"/>
    <col min="12" max="13" width="7.7109375" customWidth="1"/>
    <col min="14" max="14" width="7.7109375" style="3" customWidth="1"/>
    <col min="15" max="15" width="11.5703125" customWidth="1"/>
    <col min="16" max="17" width="10.7109375" bestFit="1" customWidth="1"/>
  </cols>
  <sheetData>
    <row r="2" spans="1:17" ht="18.75">
      <c r="C2" s="81" t="s">
        <v>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>
      <c r="C3" s="10"/>
      <c r="P3" s="8"/>
      <c r="Q3" s="9"/>
    </row>
    <row r="4" spans="1:17" ht="15.75" thickBot="1">
      <c r="C4" s="12"/>
    </row>
    <row r="5" spans="1:17" s="5" customFormat="1" ht="17.100000000000001" customHeight="1">
      <c r="A5" s="1"/>
      <c r="B5" s="84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6" t="s">
        <v>17</v>
      </c>
      <c r="P5" s="79" t="s">
        <v>0</v>
      </c>
      <c r="Q5" s="79" t="s">
        <v>19</v>
      </c>
    </row>
    <row r="6" spans="1:17" s="5" customFormat="1" ht="17.100000000000001" customHeight="1" thickBot="1">
      <c r="A6" s="1"/>
      <c r="B6" s="85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7"/>
      <c r="P6" s="80"/>
      <c r="Q6" s="80"/>
    </row>
    <row r="7" spans="1:17" s="5" customFormat="1" ht="16.899999999999999" customHeight="1">
      <c r="A7" s="17">
        <v>2017</v>
      </c>
      <c r="B7" s="26">
        <v>24824</v>
      </c>
      <c r="C7" s="25">
        <f>[1]GUADALHORCE!F5+[1]GUADALHORCE!F7+[1]GUADALHORCE!F9</f>
        <v>751642.54445964436</v>
      </c>
      <c r="D7" s="16">
        <f>[1]GUADALHORCE!G5+[1]GUADALHORCE!G7+[1]GUADALHORCE!G9</f>
        <v>715013.74829001364</v>
      </c>
      <c r="E7" s="16">
        <f>[1]GUADALHORCE!H5+[1]GUADALHORCE!H7+[1]GUADALHORCE!H9</f>
        <v>810696.36662106705</v>
      </c>
      <c r="F7" s="16">
        <f>[1]GUADALHORCE!I5+[1]GUADALHORCE!I7+[1]GUADALHORCE!I9</f>
        <v>818914.0574555404</v>
      </c>
      <c r="G7" s="16">
        <f>[1]GUADALHORCE!J5+[1]GUADALHORCE!J7+[1]GUADALHORCE!J9</f>
        <v>881032.40492476057</v>
      </c>
      <c r="H7" s="16">
        <f>[1]GUADALHORCE!K5+[1]GUADALHORCE!K7+[1]GUADALHORCE!K9</f>
        <v>875992.93023255817</v>
      </c>
      <c r="I7" s="16">
        <f>[1]GUADALHORCE!L5+[1]GUADALHORCE!L7+[1]GUADALHORCE!L9</f>
        <v>873512.9712722298</v>
      </c>
      <c r="J7" s="16">
        <f>[1]GUADALHORCE!M5+[1]GUADALHORCE!M7+[1]GUADALHORCE!M9</f>
        <v>930125.54309165524</v>
      </c>
      <c r="K7" s="16">
        <f>[1]GUADALHORCE!N5+[1]GUADALHORCE!N7+[1]GUADALHORCE!N9</f>
        <v>841515.30506155954</v>
      </c>
      <c r="L7" s="16">
        <f>[1]GUADALHORCE!O5+[1]GUADALHORCE!O7+[1]GUADALHORCE!O9</f>
        <v>867097.72640218877</v>
      </c>
      <c r="M7" s="16">
        <f>[1]GUADALHORCE!P5+[1]GUADALHORCE!P7+[1]GUADALHORCE!P9</f>
        <v>811659.27222982212</v>
      </c>
      <c r="N7" s="16">
        <f>[1]GUADALHORCE!Q5+[1]GUADALHORCE!Q7+[1]GUADALHORCE!Q9</f>
        <v>635799.07797537616</v>
      </c>
      <c r="O7" s="45">
        <f>SUM(C7:N7)</f>
        <v>9813001.9480164163</v>
      </c>
      <c r="P7" s="46">
        <f>O7/B7</f>
        <v>395.30301111893397</v>
      </c>
      <c r="Q7" s="47">
        <f>P7/1000</f>
        <v>0.39530301111893396</v>
      </c>
    </row>
    <row r="8" spans="1:17" s="5" customFormat="1" ht="16.899999999999999" customHeight="1">
      <c r="A8" s="72">
        <v>2016</v>
      </c>
      <c r="B8" s="73">
        <v>24592</v>
      </c>
      <c r="C8" s="15">
        <f>[2]GUADALHORCE!F7+[2]GUADALHORCE!F9+[2]GUADALHORCE!F13</f>
        <v>793560</v>
      </c>
      <c r="D8" s="74">
        <f>[2]GUADALHORCE!G7+[2]GUADALHORCE!G9+[2]GUADALHORCE!G13</f>
        <v>767760</v>
      </c>
      <c r="E8" s="74">
        <f>[2]GUADALHORCE!H7+[2]GUADALHORCE!H9+[2]GUADALHORCE!H13</f>
        <v>807290</v>
      </c>
      <c r="F8" s="74">
        <f>[2]GUADALHORCE!I7+[2]GUADALHORCE!I9+[2]GUADALHORCE!I13</f>
        <v>1016250</v>
      </c>
      <c r="G8" s="74">
        <f>[2]GUADALHORCE!J7+[2]GUADALHORCE!J9+[2]GUADALHORCE!J13</f>
        <v>872640</v>
      </c>
      <c r="H8" s="74">
        <f>[2]GUADALHORCE!K7+[2]GUADALHORCE!K9+[2]GUADALHORCE!K13</f>
        <v>903340</v>
      </c>
      <c r="I8" s="74">
        <f>[2]GUADALHORCE!L7+[2]GUADALHORCE!L9+[2]GUADALHORCE!L13</f>
        <v>802260</v>
      </c>
      <c r="J8" s="74">
        <f>[2]GUADALHORCE!M7+[2]GUADALHORCE!M9+[2]GUADALHORCE!M13</f>
        <v>619560</v>
      </c>
      <c r="K8" s="74">
        <f>[2]GUADALHORCE!N7+[2]GUADALHORCE!N9+[2]GUADALHORCE!N13</f>
        <v>652360</v>
      </c>
      <c r="L8" s="74">
        <f>[2]GUADALHORCE!O7+[2]GUADALHORCE!O9+[2]GUADALHORCE!O13</f>
        <v>793920</v>
      </c>
      <c r="M8" s="74">
        <f>[2]GUADALHORCE!P7+[2]GUADALHORCE!P9+[2]GUADALHORCE!P13</f>
        <v>698160</v>
      </c>
      <c r="N8" s="15">
        <f>[2]GUADALHORCE!Q7+[2]GUADALHORCE!Q9+[2]GUADALHORCE!Q13</f>
        <v>767810</v>
      </c>
      <c r="O8" s="45">
        <f>SUM(C8:N8)</f>
        <v>9494910</v>
      </c>
      <c r="P8" s="46">
        <f>O8/B8</f>
        <v>386.09751138581652</v>
      </c>
      <c r="Q8" s="47">
        <f>P8/1000</f>
        <v>0.38609751138581649</v>
      </c>
    </row>
    <row r="9" spans="1:17" s="6" customFormat="1" ht="16.899999999999999" customHeight="1" thickBot="1">
      <c r="A9" s="18">
        <v>2015</v>
      </c>
      <c r="B9" s="27">
        <v>24328</v>
      </c>
      <c r="C9" s="30">
        <f>[3]GUADALHORCE!F7+[3]GUADALHORCE!F9+[3]GUADALHORCE!F13</f>
        <v>482640</v>
      </c>
      <c r="D9" s="19">
        <f>[3]GUADALHORCE!G7+[3]GUADALHORCE!G9+[3]GUADALHORCE!G13</f>
        <v>672350</v>
      </c>
      <c r="E9" s="19">
        <f>[3]GUADALHORCE!H7+[3]GUADALHORCE!H9+[3]GUADALHORCE!H13</f>
        <v>792610</v>
      </c>
      <c r="F9" s="19">
        <f>[3]GUADALHORCE!I7+[3]GUADALHORCE!I9+[3]GUADALHORCE!I13</f>
        <v>762160</v>
      </c>
      <c r="G9" s="19">
        <f>[3]GUADALHORCE!J7+[3]GUADALHORCE!J9+[3]GUADALHORCE!J13</f>
        <v>780440</v>
      </c>
      <c r="H9" s="19">
        <f>[3]GUADALHORCE!K7+[3]GUADALHORCE!K9+[3]GUADALHORCE!K13</f>
        <v>944270</v>
      </c>
      <c r="I9" s="19">
        <f>[3]GUADALHORCE!L7+[3]GUADALHORCE!L9+[3]GUADALHORCE!L13</f>
        <v>1141510</v>
      </c>
      <c r="J9" s="19">
        <f>[3]GUADALHORCE!M7+[3]GUADALHORCE!M9+[3]GUADALHORCE!M13</f>
        <v>1071680</v>
      </c>
      <c r="K9" s="19">
        <f>[3]GUADALHORCE!N7+[3]GUADALHORCE!N9+[3]GUADALHORCE!N13</f>
        <v>820990</v>
      </c>
      <c r="L9" s="19">
        <f>[3]GUADALHORCE!O7+[3]GUADALHORCE!O9+[3]GUADALHORCE!O13</f>
        <v>721260</v>
      </c>
      <c r="M9" s="19">
        <f>[3]GUADALHORCE!P7+[3]GUADALHORCE!P9+[3]GUADALHORCE!P13</f>
        <v>697830</v>
      </c>
      <c r="N9" s="30">
        <f>[3]GUADALHORCE!Q7+[3]GUADALHORCE!Q9+[3]GUADALHORCE!Q13</f>
        <v>834900</v>
      </c>
      <c r="O9" s="42">
        <f>SUM(C9:N9)</f>
        <v>9722640</v>
      </c>
      <c r="P9" s="43">
        <f>O9/B9</f>
        <v>399.64814205853338</v>
      </c>
      <c r="Q9" s="44">
        <f>P9/1000</f>
        <v>0.39964814205853338</v>
      </c>
    </row>
    <row r="23" ht="15.75" customHeight="1"/>
    <row r="33" spans="2:13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I7" sqref="I7:N7"/>
    </sheetView>
  </sheetViews>
  <sheetFormatPr baseColWidth="10" defaultRowHeight="15"/>
  <cols>
    <col min="1" max="1" width="7.140625" customWidth="1"/>
    <col min="2" max="2" width="8.28515625" bestFit="1" customWidth="1"/>
    <col min="3" max="3" width="5.7109375" bestFit="1" customWidth="1"/>
    <col min="4" max="4" width="7.140625" bestFit="1" customWidth="1"/>
    <col min="5" max="9" width="6.28515625" bestFit="1" customWidth="1"/>
    <col min="10" max="10" width="6.42578125" bestFit="1" customWidth="1"/>
    <col min="11" max="11" width="8.140625" bestFit="1" customWidth="1"/>
    <col min="12" max="12" width="7.140625" bestFit="1" customWidth="1"/>
    <col min="13" max="13" width="7.42578125" bestFit="1" customWidth="1"/>
    <col min="14" max="14" width="7.28515625" bestFit="1" customWidth="1"/>
    <col min="15" max="15" width="11.42578125" customWidth="1"/>
    <col min="16" max="16" width="12.28515625" customWidth="1"/>
  </cols>
  <sheetData>
    <row r="2" spans="1:17" ht="18.75">
      <c r="C2" s="81" t="s">
        <v>20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ht="17.25" customHeight="1"/>
    <row r="4" spans="1:17" ht="17.25" customHeight="1" thickBot="1"/>
    <row r="5" spans="1:17" ht="16.5" customHeight="1">
      <c r="A5" s="5"/>
      <c r="B5" s="90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3"/>
      <c r="P6" s="89"/>
      <c r="Q6" s="89"/>
    </row>
    <row r="7" spans="1:17" s="13" customFormat="1" ht="16.899999999999999" customHeight="1">
      <c r="A7" s="17">
        <v>2017</v>
      </c>
      <c r="B7" s="26">
        <v>24824</v>
      </c>
      <c r="C7" s="25">
        <f>'[4]Por Municipio - 2017'!C44</f>
        <v>14797.8352655459</v>
      </c>
      <c r="D7" s="16">
        <f>'[4]Por Municipio - 2017'!D44</f>
        <v>8184.7123013431137</v>
      </c>
      <c r="E7" s="16">
        <f>'[4]Por Municipio - 2017'!E44</f>
        <v>8629.8880055135742</v>
      </c>
      <c r="F7" s="16">
        <f>'[4]Por Municipio - 2017'!F44</f>
        <v>12103.945487811881</v>
      </c>
      <c r="G7" s="16">
        <f>'[4]Por Municipio - 2017'!G44</f>
        <v>15385.04771047169</v>
      </c>
      <c r="H7" s="16">
        <f>'[4]Por Municipio - 2017'!H44</f>
        <v>12920.942230536342</v>
      </c>
      <c r="I7" s="16">
        <f>'[4]Por Municipio - 2017'!I44</f>
        <v>12699.04119592061</v>
      </c>
      <c r="J7" s="16">
        <f>'[4]Por Municipio - 2017'!J44</f>
        <v>13072.060452408497</v>
      </c>
      <c r="K7" s="16">
        <f>'[4]Por Municipio - 2017'!K44</f>
        <v>13886.549339109459</v>
      </c>
      <c r="L7" s="16">
        <f>'[4]Por Municipio - 2017'!L44</f>
        <v>17591.725043279919</v>
      </c>
      <c r="M7" s="16">
        <f>'[4]Por Municipio - 2017'!M44</f>
        <v>12855.782525578228</v>
      </c>
      <c r="N7" s="16">
        <f>'[4]Por Municipio - 2017'!N44</f>
        <v>14409.137191194692</v>
      </c>
      <c r="O7" s="45">
        <f>SUM(C7:N7)</f>
        <v>156536.66674871391</v>
      </c>
      <c r="P7" s="48">
        <f>O7/B7</f>
        <v>6.3058599238121937</v>
      </c>
      <c r="Q7" s="49">
        <f>P7/1000</f>
        <v>6.3058599238121939E-3</v>
      </c>
    </row>
    <row r="8" spans="1:17" s="13" customFormat="1" ht="16.899999999999999" customHeight="1">
      <c r="A8" s="72">
        <v>2016</v>
      </c>
      <c r="B8" s="73">
        <v>24592</v>
      </c>
      <c r="C8" s="15">
        <f>'[5]Por Municipio - 2016'!C44</f>
        <v>18150.166094547043</v>
      </c>
      <c r="D8" s="74">
        <f>'[5]Por Municipio - 2016'!D44</f>
        <v>15874.90341129079</v>
      </c>
      <c r="E8" s="74">
        <f>'[5]Por Municipio - 2016'!E44</f>
        <v>11191.975517130595</v>
      </c>
      <c r="F8" s="74">
        <f>'[5]Por Municipio - 2016'!F44</f>
        <v>11101.112932589731</v>
      </c>
      <c r="G8" s="74">
        <f>'[5]Por Municipio - 2016'!G44</f>
        <v>14062.922457183811</v>
      </c>
      <c r="H8" s="74">
        <f>'[5]Por Municipio - 2016'!H44</f>
        <v>11295.336062805314</v>
      </c>
      <c r="I8" s="74">
        <f>'[5]Por Municipio - 2016'!I44</f>
        <v>12992.228583667653</v>
      </c>
      <c r="J8" s="74">
        <f>'[5]Por Municipio - 2016'!J44</f>
        <v>15508.182319941347</v>
      </c>
      <c r="K8" s="74">
        <f>'[5]Por Municipio - 2016'!K44</f>
        <v>12892.751027670914</v>
      </c>
      <c r="L8" s="74">
        <f>'[5]Por Municipio - 2016'!L44</f>
        <v>16522.838101671459</v>
      </c>
      <c r="M8" s="74">
        <f>'[5]Por Municipio - 2016'!M44</f>
        <v>12093.442182698882</v>
      </c>
      <c r="N8" s="15">
        <f>'[5]Por Municipio - 2016'!N44</f>
        <v>15658.26939394189</v>
      </c>
      <c r="O8" s="45">
        <f>SUM(C8:N8)</f>
        <v>167344.12808513941</v>
      </c>
      <c r="P8" s="48">
        <f>O8/B8</f>
        <v>6.8048197822519283</v>
      </c>
      <c r="Q8" s="49">
        <f>P8/1000</f>
        <v>6.8048197822519283E-3</v>
      </c>
    </row>
    <row r="9" spans="1:17" s="7" customFormat="1" ht="16.899999999999999" customHeight="1" thickBot="1">
      <c r="A9" s="18">
        <v>2015</v>
      </c>
      <c r="B9" s="27">
        <v>24328</v>
      </c>
      <c r="C9" s="30">
        <f>'[6]Por Municipio - 2015'!C44</f>
        <v>12308.200557861079</v>
      </c>
      <c r="D9" s="19">
        <f>'[6]Por Municipio - 2015'!D44</f>
        <v>13596.09011844612</v>
      </c>
      <c r="E9" s="19">
        <f>'[6]Por Municipio - 2015'!E44</f>
        <v>20121.477014826472</v>
      </c>
      <c r="F9" s="19">
        <f>'[6]Por Municipio - 2015'!F44</f>
        <v>17573.868963803528</v>
      </c>
      <c r="G9" s="19">
        <f>'[6]Por Municipio - 2015'!G44</f>
        <v>18006.411662387145</v>
      </c>
      <c r="H9" s="19">
        <f>'[6]Por Municipio - 2015'!H44</f>
        <v>18310.743311521575</v>
      </c>
      <c r="I9" s="19">
        <f>'[6]Por Municipio - 2015'!I44</f>
        <v>16855.828708688809</v>
      </c>
      <c r="J9" s="19">
        <f>'[6]Por Municipio - 2015'!J44</f>
        <v>14193.319229411922</v>
      </c>
      <c r="K9" s="19">
        <f>'[6]Por Municipio - 2015'!K44</f>
        <v>14060</v>
      </c>
      <c r="L9" s="19">
        <f>'[6]Por Municipio - 2015'!L44</f>
        <v>10711.703139236313</v>
      </c>
      <c r="M9" s="19">
        <f>'[6]Por Municipio - 2015'!M44</f>
        <v>15401.738424583782</v>
      </c>
      <c r="N9" s="30">
        <f>'[6]Por Municipio - 2015'!N44</f>
        <v>18532.63468045686</v>
      </c>
      <c r="O9" s="42">
        <f>SUM(C9:N9)</f>
        <v>189672.01581122359</v>
      </c>
      <c r="P9" s="50">
        <f>O9/B9</f>
        <v>7.7964491865843302</v>
      </c>
      <c r="Q9" s="51">
        <f>P9/1000</f>
        <v>7.79644918658433E-3</v>
      </c>
    </row>
    <row r="32" spans="2:14">
      <c r="B32" s="82" t="s">
        <v>15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R25" sqref="R25"/>
    </sheetView>
  </sheetViews>
  <sheetFormatPr baseColWidth="10" defaultRowHeight="15"/>
  <cols>
    <col min="1" max="1" width="8.5703125" customWidth="1"/>
    <col min="2" max="2" width="8.28515625" bestFit="1" customWidth="1"/>
    <col min="3" max="10" width="6.7109375" customWidth="1"/>
    <col min="11" max="11" width="8.140625" bestFit="1" customWidth="1"/>
    <col min="12" max="12" width="6.7109375" customWidth="1"/>
    <col min="13" max="13" width="7.42578125" bestFit="1" customWidth="1"/>
    <col min="14" max="14" width="7.28515625" bestFit="1" customWidth="1"/>
    <col min="15" max="15" width="12" customWidth="1"/>
    <col min="16" max="16" width="10.42578125" customWidth="1"/>
  </cols>
  <sheetData>
    <row r="2" spans="1:17" ht="18.75">
      <c r="C2" s="81" t="s">
        <v>21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7" ht="15.75" thickBot="1"/>
    <row r="5" spans="1:17" ht="16.5" customHeight="1">
      <c r="A5" s="5"/>
      <c r="B5" s="96" t="s">
        <v>1</v>
      </c>
      <c r="C5" s="83" t="s">
        <v>16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8" t="s">
        <v>17</v>
      </c>
      <c r="P5" s="94" t="s">
        <v>0</v>
      </c>
      <c r="Q5" s="94" t="s">
        <v>19</v>
      </c>
    </row>
    <row r="6" spans="1:17" ht="17.100000000000001" customHeight="1" thickBot="1">
      <c r="A6" s="5"/>
      <c r="B6" s="97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9"/>
      <c r="P6" s="95"/>
      <c r="Q6" s="95"/>
    </row>
    <row r="7" spans="1:17" s="13" customFormat="1" ht="16.899999999999999" customHeight="1">
      <c r="A7" s="17">
        <v>2017</v>
      </c>
      <c r="B7" s="26">
        <v>24824</v>
      </c>
      <c r="C7" s="25">
        <f>'[7]VIDRIO POR MUNICIPIOS'!C43</f>
        <v>15200</v>
      </c>
      <c r="D7" s="16">
        <f>'[7]VIDRIO POR MUNICIPIOS'!D43</f>
        <v>0</v>
      </c>
      <c r="E7" s="16">
        <f>'[7]VIDRIO POR MUNICIPIOS'!E43</f>
        <v>19270</v>
      </c>
      <c r="F7" s="16">
        <f>'[7]VIDRIO POR MUNICIPIOS'!F43</f>
        <v>0</v>
      </c>
      <c r="G7" s="16">
        <f>'[7]VIDRIO POR MUNICIPIOS'!G43</f>
        <v>19820</v>
      </c>
      <c r="H7" s="16">
        <f>'[7]VIDRIO POR MUNICIPIOS'!H43</f>
        <v>15620</v>
      </c>
      <c r="I7" s="16">
        <f>'[7]VIDRIO POR MUNICIPIOS'!I43</f>
        <v>8600</v>
      </c>
      <c r="J7" s="16">
        <f>'[7]VIDRIO POR MUNICIPIOS'!J43</f>
        <v>12600</v>
      </c>
      <c r="K7" s="16">
        <f>'[7]VIDRIO POR MUNICIPIOS'!K43</f>
        <v>12880</v>
      </c>
      <c r="L7" s="16">
        <f>'[7]VIDRIO POR MUNICIPIOS'!L43</f>
        <v>11520</v>
      </c>
      <c r="M7" s="16">
        <f>'[7]VIDRIO POR MUNICIPIOS'!M43</f>
        <v>20320</v>
      </c>
      <c r="N7" s="16">
        <f>'[7]VIDRIO POR MUNICIPIOS'!N43</f>
        <v>7380</v>
      </c>
      <c r="O7" s="67">
        <f>SUM(C7:N7)</f>
        <v>143210</v>
      </c>
      <c r="P7" s="52">
        <f>O7/B7</f>
        <v>5.7690138575572023</v>
      </c>
      <c r="Q7" s="53">
        <f>P7/1000</f>
        <v>5.7690138575572023E-3</v>
      </c>
    </row>
    <row r="8" spans="1:17" s="13" customFormat="1" ht="16.899999999999999" customHeight="1">
      <c r="A8" s="72">
        <v>2016</v>
      </c>
      <c r="B8" s="73">
        <v>24592</v>
      </c>
      <c r="C8" s="15">
        <f>'[8]VIDRIO POR MUNICIPIOS'!C43</f>
        <v>14180</v>
      </c>
      <c r="D8" s="74">
        <f>'[8]VIDRIO POR MUNICIPIOS'!D43</f>
        <v>9700</v>
      </c>
      <c r="E8" s="74">
        <f>'[8]VIDRIO POR MUNICIPIOS'!E43</f>
        <v>13300</v>
      </c>
      <c r="F8" s="74">
        <f>'[8]VIDRIO POR MUNICIPIOS'!F43</f>
        <v>11860</v>
      </c>
      <c r="G8" s="74">
        <f>'[8]VIDRIO POR MUNICIPIOS'!G43</f>
        <v>10680</v>
      </c>
      <c r="H8" s="74">
        <f>'[8]VIDRIO POR MUNICIPIOS'!H43</f>
        <v>6880</v>
      </c>
      <c r="I8" s="74">
        <f>'[8]VIDRIO POR MUNICIPIOS'!I43</f>
        <v>14980</v>
      </c>
      <c r="J8" s="74">
        <f>'[8]VIDRIO POR MUNICIPIOS'!J43</f>
        <v>4840</v>
      </c>
      <c r="K8" s="74">
        <f>'[8]VIDRIO POR MUNICIPIOS'!K43</f>
        <v>15160</v>
      </c>
      <c r="L8" s="74">
        <f>'[8]VIDRIO POR MUNICIPIOS'!L43</f>
        <v>0</v>
      </c>
      <c r="M8" s="74">
        <f>'[8]VIDRIO POR MUNICIPIOS'!M43</f>
        <v>26220</v>
      </c>
      <c r="N8" s="75">
        <f>'[8]VIDRIO POR MUNICIPIOS'!N43</f>
        <v>4220</v>
      </c>
      <c r="O8" s="67">
        <f>SUM(C8:N8)</f>
        <v>132020</v>
      </c>
      <c r="P8" s="52">
        <f>O8/B8</f>
        <v>5.3684124918672742</v>
      </c>
      <c r="Q8" s="53">
        <f>P8/1000</f>
        <v>5.3684124918672738E-3</v>
      </c>
    </row>
    <row r="9" spans="1:17" s="4" customFormat="1" ht="16.899999999999999" customHeight="1" thickBot="1">
      <c r="A9" s="18">
        <v>2015</v>
      </c>
      <c r="B9" s="27">
        <v>24328</v>
      </c>
      <c r="C9" s="23">
        <f>'[9]VIDRIO POR MUNICIPIOS'!C43</f>
        <v>13550</v>
      </c>
      <c r="D9" s="69">
        <f>'[9]VIDRIO POR MUNICIPIOS'!D43</f>
        <v>11360</v>
      </c>
      <c r="E9" s="69">
        <f>'[9]VIDRIO POR MUNICIPIOS'!E43</f>
        <v>13500</v>
      </c>
      <c r="F9" s="69">
        <f>'[9]VIDRIO POR MUNICIPIOS'!F43</f>
        <v>8760</v>
      </c>
      <c r="G9" s="69">
        <f>'[9]VIDRIO POR MUNICIPIOS'!G43</f>
        <v>8560</v>
      </c>
      <c r="H9" s="69">
        <f>'[9]VIDRIO POR MUNICIPIOS'!H43</f>
        <v>5720</v>
      </c>
      <c r="I9" s="69">
        <f>'[9]VIDRIO POR MUNICIPIOS'!I43</f>
        <v>11540</v>
      </c>
      <c r="J9" s="69">
        <f>'[9]VIDRIO POR MUNICIPIOS'!J43</f>
        <v>13260</v>
      </c>
      <c r="K9" s="69">
        <f>'[9]VIDRIO POR MUNICIPIOS'!K43</f>
        <v>14540</v>
      </c>
      <c r="L9" s="69">
        <f>'[9]VIDRIO POR MUNICIPIOS'!L43</f>
        <v>15880</v>
      </c>
      <c r="M9" s="69">
        <f>'[9]VIDRIO POR MUNICIPIOS'!M43</f>
        <v>4000</v>
      </c>
      <c r="N9" s="70">
        <f>'[9]VIDRIO POR MUNICIPIOS'!N43</f>
        <v>18180</v>
      </c>
      <c r="O9" s="68">
        <f>SUM(C9:N9)</f>
        <v>138850</v>
      </c>
      <c r="P9" s="54">
        <f>O9/B9</f>
        <v>5.7074153239066101</v>
      </c>
      <c r="Q9" s="55">
        <f>P9/1000</f>
        <v>5.7074153239066103E-3</v>
      </c>
    </row>
    <row r="34" spans="2:13">
      <c r="B34" s="82" t="s">
        <v>15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M8" sqref="M8"/>
    </sheetView>
  </sheetViews>
  <sheetFormatPr baseColWidth="10" defaultRowHeight="15"/>
  <cols>
    <col min="1" max="1" width="7.85546875" customWidth="1"/>
    <col min="2" max="2" width="8.28515625" bestFit="1" customWidth="1"/>
    <col min="3" max="3" width="7.42578125" customWidth="1"/>
    <col min="4" max="5" width="6.7109375" customWidth="1"/>
    <col min="6" max="6" width="7.7109375" customWidth="1"/>
    <col min="7" max="7" width="7.42578125" customWidth="1"/>
    <col min="8" max="8" width="6.85546875" customWidth="1"/>
    <col min="9" max="9" width="7.140625" customWidth="1"/>
    <col min="10" max="10" width="7.7109375" customWidth="1"/>
    <col min="11" max="11" width="8.140625" customWidth="1"/>
    <col min="12" max="12" width="7" customWidth="1"/>
    <col min="13" max="14" width="8.140625" customWidth="1"/>
    <col min="15" max="17" width="10.7109375" customWidth="1"/>
  </cols>
  <sheetData>
    <row r="2" spans="1:17" ht="18.75">
      <c r="C2" s="81" t="s">
        <v>22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4" spans="1:17" ht="15.75" thickBot="1"/>
    <row r="5" spans="1:17" ht="16.5" customHeight="1">
      <c r="B5" s="106" t="s">
        <v>1</v>
      </c>
      <c r="C5" s="108" t="s">
        <v>16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2" t="s">
        <v>17</v>
      </c>
      <c r="P5" s="104" t="s">
        <v>0</v>
      </c>
      <c r="Q5" s="100" t="s">
        <v>19</v>
      </c>
    </row>
    <row r="6" spans="1:17" ht="17.100000000000001" customHeight="1" thickBot="1">
      <c r="B6" s="107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3"/>
      <c r="P6" s="105"/>
      <c r="Q6" s="101"/>
    </row>
    <row r="7" spans="1:17" ht="16.899999999999999" customHeight="1">
      <c r="A7" s="35">
        <v>2017</v>
      </c>
      <c r="B7" s="71">
        <v>24824</v>
      </c>
      <c r="C7" s="56">
        <v>22427</v>
      </c>
      <c r="D7" s="58">
        <v>27805</v>
      </c>
      <c r="E7" s="58">
        <v>23326</v>
      </c>
      <c r="F7" s="58">
        <v>25273</v>
      </c>
      <c r="G7" s="58">
        <v>25510</v>
      </c>
      <c r="H7" s="58">
        <v>27485</v>
      </c>
      <c r="I7" s="58">
        <v>27498</v>
      </c>
      <c r="J7" s="58">
        <v>25411</v>
      </c>
      <c r="K7" s="58">
        <v>27750</v>
      </c>
      <c r="L7" s="58">
        <v>24712</v>
      </c>
      <c r="M7" s="58">
        <v>25552</v>
      </c>
      <c r="N7" s="57">
        <v>25130</v>
      </c>
      <c r="O7" s="65">
        <f>SUM(C7:N7)</f>
        <v>307879</v>
      </c>
      <c r="P7" s="66">
        <f>O7/B7</f>
        <v>12.402473412826296</v>
      </c>
      <c r="Q7" s="59">
        <f>P7/1000</f>
        <v>1.2402473412826296E-2</v>
      </c>
    </row>
    <row r="8" spans="1:17" ht="16.899999999999999" customHeight="1">
      <c r="A8" s="76">
        <v>2016</v>
      </c>
      <c r="B8" s="71">
        <v>24592</v>
      </c>
      <c r="C8" s="77">
        <v>23181</v>
      </c>
      <c r="D8" s="78">
        <v>24223</v>
      </c>
      <c r="E8" s="58">
        <v>24838</v>
      </c>
      <c r="F8" s="58">
        <v>23504</v>
      </c>
      <c r="G8" s="58">
        <v>26687</v>
      </c>
      <c r="H8" s="58">
        <v>23780</v>
      </c>
      <c r="I8" s="58">
        <v>24748</v>
      </c>
      <c r="J8" s="58">
        <v>23649</v>
      </c>
      <c r="K8" s="58">
        <v>24284</v>
      </c>
      <c r="L8" s="58">
        <v>28167</v>
      </c>
      <c r="M8" s="58">
        <v>24365</v>
      </c>
      <c r="N8" s="57">
        <v>24280</v>
      </c>
      <c r="O8" s="65">
        <f>SUM(C8:N8)</f>
        <v>295706</v>
      </c>
      <c r="P8" s="66">
        <f>O8/B8</f>
        <v>12.024479505530254</v>
      </c>
      <c r="Q8" s="59">
        <f>P8/1000</f>
        <v>1.2024479505530254E-2</v>
      </c>
    </row>
    <row r="9" spans="1:17" s="4" customFormat="1" ht="16.899999999999999" customHeight="1" thickBot="1">
      <c r="A9" s="36">
        <v>2015</v>
      </c>
      <c r="B9" s="34">
        <v>24328</v>
      </c>
      <c r="C9" s="60">
        <v>22166</v>
      </c>
      <c r="D9" s="61">
        <v>20699</v>
      </c>
      <c r="E9" s="62">
        <v>28338</v>
      </c>
      <c r="F9" s="62">
        <v>26487</v>
      </c>
      <c r="G9" s="62">
        <v>28031</v>
      </c>
      <c r="H9" s="62">
        <v>27003</v>
      </c>
      <c r="I9" s="62">
        <v>26646</v>
      </c>
      <c r="J9" s="62">
        <v>29299</v>
      </c>
      <c r="K9" s="62">
        <v>26164</v>
      </c>
      <c r="L9" s="62">
        <v>26254</v>
      </c>
      <c r="M9" s="62">
        <v>23113</v>
      </c>
      <c r="N9" s="63">
        <v>24671</v>
      </c>
      <c r="O9" s="40">
        <f>SUM(C9:N9)</f>
        <v>308871</v>
      </c>
      <c r="P9" s="64">
        <f>O9/B9</f>
        <v>12.696111476487998</v>
      </c>
      <c r="Q9" s="41">
        <f>P9/1000</f>
        <v>1.2696111476487998E-2</v>
      </c>
    </row>
    <row r="12" spans="1:17">
      <c r="H12" s="11"/>
    </row>
    <row r="33" spans="2:10">
      <c r="B33" s="82" t="s">
        <v>15</v>
      </c>
      <c r="C33" s="82"/>
      <c r="D33" s="82"/>
      <c r="E33" s="82"/>
      <c r="F33" s="82"/>
      <c r="G33" s="82"/>
      <c r="H33" s="82"/>
      <c r="I33" s="82"/>
      <c r="J33" s="82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