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I7" i="3"/>
  <c r="J7"/>
  <c r="K7"/>
  <c r="L7"/>
  <c r="M7"/>
  <c r="N7"/>
  <c r="D7" i="2"/>
  <c r="E7"/>
  <c r="O7" s="1"/>
  <c r="P7" s="1"/>
  <c r="Q7" s="1"/>
  <c r="F7"/>
  <c r="G7"/>
  <c r="H7"/>
  <c r="I7"/>
  <c r="J7"/>
  <c r="K7"/>
  <c r="L7"/>
  <c r="M7"/>
  <c r="N7"/>
  <c r="C7"/>
  <c r="H7" i="1"/>
  <c r="I7"/>
  <c r="J7"/>
  <c r="K7"/>
  <c r="L7"/>
  <c r="M7"/>
  <c r="N7"/>
  <c r="D7"/>
  <c r="E7"/>
  <c r="F7"/>
  <c r="G7"/>
  <c r="C7"/>
  <c r="D7" i="3"/>
  <c r="E7"/>
  <c r="F7"/>
  <c r="G7"/>
  <c r="H7"/>
  <c r="C7"/>
  <c r="O8" i="4"/>
  <c r="P8" s="1"/>
  <c r="Q8" s="1"/>
  <c r="O8" i="3"/>
  <c r="P8" s="1"/>
  <c r="Q8" s="1"/>
  <c r="O8" i="2"/>
  <c r="P8" s="1"/>
  <c r="Q8" s="1"/>
  <c r="O8" i="1"/>
  <c r="P8" s="1"/>
  <c r="Q8" s="1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9" i="4"/>
  <c r="P9" s="1"/>
  <c r="Q9" s="1"/>
  <c r="O7" i="1" l="1"/>
  <c r="P7" s="1"/>
  <c r="Q7" s="1"/>
  <c r="O7" i="3"/>
  <c r="P7" s="1"/>
  <c r="Q7" s="1"/>
  <c r="O9" i="1"/>
  <c r="P9" s="1"/>
  <c r="Q9" s="1"/>
  <c r="O9" i="3" l="1"/>
  <c r="P9" s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<sst xmlns="http://schemas.openxmlformats.org/spreadsheetml/2006/main" count="76" uniqueCount="23">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</sst>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20" fillId="0" borderId="29" xfId="1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26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RSU!$C$7:$N$7</c:f>
              <c:numCache>
                <c:formatCode>#,##0</c:formatCode>
                <c:ptCount val="12"/>
                <c:pt idx="0">
                  <c:v>59565.746806419913</c:v>
                </c:pt>
                <c:pt idx="1">
                  <c:v>54851.064526695052</c:v>
                </c:pt>
                <c:pt idx="2">
                  <c:v>61082.930723878155</c:v>
                </c:pt>
                <c:pt idx="3">
                  <c:v>60503.572305928596</c:v>
                </c:pt>
                <c:pt idx="4">
                  <c:v>67656.810923681624</c:v>
                </c:pt>
                <c:pt idx="5">
                  <c:v>65788.511300360304</c:v>
                </c:pt>
                <c:pt idx="6">
                  <c:v>61360.882738290209</c:v>
                </c:pt>
                <c:pt idx="7">
                  <c:v>67016.541107107769</c:v>
                </c:pt>
                <c:pt idx="8">
                  <c:v>57426.146413363902</c:v>
                </c:pt>
                <c:pt idx="9">
                  <c:v>51248.190304618409</c:v>
                </c:pt>
                <c:pt idx="10">
                  <c:v>52430.01146413364</c:v>
                </c:pt>
                <c:pt idx="11">
                  <c:v>53978.701277432032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62253.37118293524</c:v>
                </c:pt>
                <c:pt idx="1">
                  <c:v>51881.333387404193</c:v>
                </c:pt>
                <c:pt idx="2">
                  <c:v>61321.607526663691</c:v>
                </c:pt>
                <c:pt idx="3">
                  <c:v>61337.113427146272</c:v>
                </c:pt>
                <c:pt idx="4">
                  <c:v>66000.160590453786</c:v>
                </c:pt>
                <c:pt idx="5">
                  <c:v>66943.201265258118</c:v>
                </c:pt>
                <c:pt idx="6">
                  <c:v>65189.624883409706</c:v>
                </c:pt>
                <c:pt idx="7">
                  <c:v>71575.236627600476</c:v>
                </c:pt>
                <c:pt idx="8">
                  <c:v>64828.760290360515</c:v>
                </c:pt>
                <c:pt idx="9">
                  <c:v>57332.362220690215</c:v>
                </c:pt>
                <c:pt idx="10">
                  <c:v>59616.663287237927</c:v>
                </c:pt>
                <c:pt idx="11">
                  <c:v>62614.235775984431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59809.660153272082</c:v>
                </c:pt>
                <c:pt idx="1">
                  <c:v>54412.659792159851</c:v>
                </c:pt>
                <c:pt idx="2">
                  <c:v>60640.349877623077</c:v>
                </c:pt>
                <c:pt idx="3">
                  <c:v>63999.287405208044</c:v>
                </c:pt>
                <c:pt idx="4">
                  <c:v>63562.306303414516</c:v>
                </c:pt>
                <c:pt idx="5">
                  <c:v>66093.391646270509</c:v>
                </c:pt>
                <c:pt idx="6">
                  <c:v>67114.905910203423</c:v>
                </c:pt>
                <c:pt idx="7">
                  <c:v>68214.452513742333</c:v>
                </c:pt>
                <c:pt idx="8">
                  <c:v>66784.332544236255</c:v>
                </c:pt>
                <c:pt idx="9">
                  <c:v>64406.474340970191</c:v>
                </c:pt>
                <c:pt idx="10">
                  <c:v>60464.422421056857</c:v>
                </c:pt>
                <c:pt idx="11">
                  <c:v>58186.587489467558</c:v>
                </c:pt>
              </c:numCache>
            </c:numRef>
          </c:val>
        </c:ser>
        <c:marker val="1"/>
        <c:axId val="58951168"/>
        <c:axId val="58952704"/>
      </c:lineChart>
      <c:catAx>
        <c:axId val="5895116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8952704"/>
        <c:crossesAt val="0"/>
        <c:auto val="1"/>
        <c:lblAlgn val="ctr"/>
        <c:lblOffset val="100"/>
      </c:catAx>
      <c:valAx>
        <c:axId val="589527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895116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472"/>
          <c:w val="0.52472313211667454"/>
          <c:h val="0.11075987390302421"/>
        </c:manualLayout>
      </c:layout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132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CARTON!$C$7:$N$7</c:f>
              <c:numCache>
                <c:formatCode>#,##0</c:formatCode>
                <c:ptCount val="12"/>
                <c:pt idx="0">
                  <c:v>3082</c:v>
                </c:pt>
                <c:pt idx="1">
                  <c:v>1889</c:v>
                </c:pt>
                <c:pt idx="2">
                  <c:v>2996</c:v>
                </c:pt>
                <c:pt idx="3">
                  <c:v>2785</c:v>
                </c:pt>
                <c:pt idx="4">
                  <c:v>3075</c:v>
                </c:pt>
                <c:pt idx="5">
                  <c:v>2096</c:v>
                </c:pt>
                <c:pt idx="6">
                  <c:v>2975</c:v>
                </c:pt>
                <c:pt idx="7">
                  <c:v>2938</c:v>
                </c:pt>
                <c:pt idx="8">
                  <c:v>1739</c:v>
                </c:pt>
                <c:pt idx="9">
                  <c:v>2848</c:v>
                </c:pt>
                <c:pt idx="10">
                  <c:v>2243</c:v>
                </c:pt>
                <c:pt idx="11">
                  <c:v>3593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2292</c:v>
                </c:pt>
                <c:pt idx="1">
                  <c:v>2395</c:v>
                </c:pt>
                <c:pt idx="2">
                  <c:v>3372</c:v>
                </c:pt>
                <c:pt idx="3">
                  <c:v>2679</c:v>
                </c:pt>
                <c:pt idx="4">
                  <c:v>2652</c:v>
                </c:pt>
                <c:pt idx="5">
                  <c:v>3193</c:v>
                </c:pt>
                <c:pt idx="6">
                  <c:v>2792</c:v>
                </c:pt>
                <c:pt idx="7">
                  <c:v>2115</c:v>
                </c:pt>
                <c:pt idx="8">
                  <c:v>2765</c:v>
                </c:pt>
                <c:pt idx="9">
                  <c:v>2568</c:v>
                </c:pt>
                <c:pt idx="10">
                  <c:v>3073</c:v>
                </c:pt>
                <c:pt idx="11">
                  <c:v>3845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2362</c:v>
                </c:pt>
                <c:pt idx="1">
                  <c:v>3156</c:v>
                </c:pt>
                <c:pt idx="2">
                  <c:v>1897</c:v>
                </c:pt>
                <c:pt idx="3">
                  <c:v>2573</c:v>
                </c:pt>
                <c:pt idx="4">
                  <c:v>1921</c:v>
                </c:pt>
                <c:pt idx="5">
                  <c:v>2290</c:v>
                </c:pt>
                <c:pt idx="6">
                  <c:v>2628</c:v>
                </c:pt>
                <c:pt idx="7">
                  <c:v>2400</c:v>
                </c:pt>
                <c:pt idx="8">
                  <c:v>3023</c:v>
                </c:pt>
                <c:pt idx="9">
                  <c:v>2241</c:v>
                </c:pt>
                <c:pt idx="10">
                  <c:v>2551</c:v>
                </c:pt>
                <c:pt idx="11">
                  <c:v>3098</c:v>
                </c:pt>
              </c:numCache>
            </c:numRef>
          </c:val>
        </c:ser>
        <c:marker val="1"/>
        <c:axId val="76355840"/>
        <c:axId val="76464128"/>
      </c:lineChart>
      <c:catAx>
        <c:axId val="7635584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464128"/>
        <c:crossesAt val="0"/>
        <c:auto val="1"/>
        <c:lblAlgn val="ctr"/>
        <c:lblOffset val="100"/>
      </c:catAx>
      <c:valAx>
        <c:axId val="764641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635584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561"/>
          <c:w val="0.4613065326633165"/>
          <c:h val="0.12522118328958873"/>
        </c:manualLayout>
      </c:layout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106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VIDRIO!$C$7:$N$7</c:f>
              <c:numCache>
                <c:formatCode>#,##0</c:formatCode>
                <c:ptCount val="12"/>
                <c:pt idx="0">
                  <c:v>2124.042879019908</c:v>
                </c:pt>
                <c:pt idx="1">
                  <c:v>0</c:v>
                </c:pt>
                <c:pt idx="2">
                  <c:v>2135.6814701378253</c:v>
                </c:pt>
                <c:pt idx="3">
                  <c:v>2170.5972434915775</c:v>
                </c:pt>
                <c:pt idx="4">
                  <c:v>1617.7641653905055</c:v>
                </c:pt>
                <c:pt idx="5">
                  <c:v>2455.7427258805515</c:v>
                </c:pt>
                <c:pt idx="6">
                  <c:v>2362.6339969372129</c:v>
                </c:pt>
                <c:pt idx="7">
                  <c:v>0</c:v>
                </c:pt>
                <c:pt idx="8">
                  <c:v>2263.705972434916</c:v>
                </c:pt>
                <c:pt idx="9">
                  <c:v>3974.5788667687598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1747.6118652589241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2312.6730350259763</c:v>
                </c:pt>
                <c:pt idx="8">
                  <c:v>2312.6730350259763</c:v>
                </c:pt>
                <c:pt idx="9">
                  <c:v>2347.6252723311545</c:v>
                </c:pt>
                <c:pt idx="10">
                  <c:v>2440.8312384782971</c:v>
                </c:pt>
                <c:pt idx="11">
                  <c:v>1980.6267806267806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4673.8217821782182</c:v>
                </c:pt>
                <c:pt idx="1">
                  <c:v>3693.5445544554455</c:v>
                </c:pt>
                <c:pt idx="2">
                  <c:v>2129.7689768976898</c:v>
                </c:pt>
                <c:pt idx="3">
                  <c:v>2304.818481848185</c:v>
                </c:pt>
                <c:pt idx="4">
                  <c:v>3267.5907590759075</c:v>
                </c:pt>
                <c:pt idx="5">
                  <c:v>1803.0099009900989</c:v>
                </c:pt>
                <c:pt idx="6">
                  <c:v>2567.3927392739274</c:v>
                </c:pt>
                <c:pt idx="7">
                  <c:v>2164.7788778877889</c:v>
                </c:pt>
                <c:pt idx="8">
                  <c:v>2065.5841584158416</c:v>
                </c:pt>
                <c:pt idx="9">
                  <c:v>2263.9735973597358</c:v>
                </c:pt>
                <c:pt idx="10">
                  <c:v>1972.2244224422443</c:v>
                </c:pt>
                <c:pt idx="11">
                  <c:v>2106.4290429042903</c:v>
                </c:pt>
              </c:numCache>
            </c:numRef>
          </c:val>
        </c:ser>
        <c:marker val="1"/>
        <c:axId val="78123392"/>
        <c:axId val="78125312"/>
      </c:lineChart>
      <c:catAx>
        <c:axId val="7812339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125312"/>
        <c:crossesAt val="0"/>
        <c:auto val="1"/>
        <c:lblAlgn val="ctr"/>
        <c:lblOffset val="100"/>
      </c:catAx>
      <c:valAx>
        <c:axId val="781253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812339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38132422319830844"/>
          <c:h val="0.13048372504573288"/>
        </c:manualLayout>
      </c:layout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ENVASES!$C$7:$N$7</c:f>
              <c:numCache>
                <c:formatCode>#,##0</c:formatCode>
                <c:ptCount val="12"/>
                <c:pt idx="0">
                  <c:v>963.33333333333326</c:v>
                </c:pt>
                <c:pt idx="1">
                  <c:v>855</c:v>
                </c:pt>
                <c:pt idx="2">
                  <c:v>781.66666666666663</c:v>
                </c:pt>
                <c:pt idx="3">
                  <c:v>1310</c:v>
                </c:pt>
                <c:pt idx="4">
                  <c:v>1311.6666666666665</c:v>
                </c:pt>
                <c:pt idx="5">
                  <c:v>1083.3333333333335</c:v>
                </c:pt>
                <c:pt idx="6">
                  <c:v>1143.3333333333333</c:v>
                </c:pt>
                <c:pt idx="7">
                  <c:v>911.66666666666674</c:v>
                </c:pt>
                <c:pt idx="8">
                  <c:v>1178.3333333333335</c:v>
                </c:pt>
                <c:pt idx="9">
                  <c:v>762.16216216216219</c:v>
                </c:pt>
                <c:pt idx="10">
                  <c:v>857.83783783783792</c:v>
                </c:pt>
                <c:pt idx="11">
                  <c:v>745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1070</c:v>
                </c:pt>
                <c:pt idx="1">
                  <c:v>703</c:v>
                </c:pt>
                <c:pt idx="2">
                  <c:v>1273</c:v>
                </c:pt>
                <c:pt idx="3">
                  <c:v>597</c:v>
                </c:pt>
                <c:pt idx="4">
                  <c:v>1002</c:v>
                </c:pt>
                <c:pt idx="5">
                  <c:v>1170</c:v>
                </c:pt>
                <c:pt idx="6">
                  <c:v>922</c:v>
                </c:pt>
                <c:pt idx="7">
                  <c:v>1213</c:v>
                </c:pt>
                <c:pt idx="8">
                  <c:v>1047</c:v>
                </c:pt>
                <c:pt idx="9">
                  <c:v>693</c:v>
                </c:pt>
                <c:pt idx="10">
                  <c:v>1272</c:v>
                </c:pt>
                <c:pt idx="11">
                  <c:v>842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1347</c:v>
                </c:pt>
                <c:pt idx="1">
                  <c:v>735</c:v>
                </c:pt>
                <c:pt idx="2">
                  <c:v>983</c:v>
                </c:pt>
                <c:pt idx="3">
                  <c:v>830</c:v>
                </c:pt>
                <c:pt idx="4">
                  <c:v>960</c:v>
                </c:pt>
                <c:pt idx="5">
                  <c:v>733</c:v>
                </c:pt>
                <c:pt idx="6">
                  <c:v>900</c:v>
                </c:pt>
                <c:pt idx="7">
                  <c:v>980</c:v>
                </c:pt>
                <c:pt idx="8">
                  <c:v>1170</c:v>
                </c:pt>
                <c:pt idx="9">
                  <c:v>1097</c:v>
                </c:pt>
                <c:pt idx="10">
                  <c:v>703</c:v>
                </c:pt>
                <c:pt idx="11">
                  <c:v>963</c:v>
                </c:pt>
              </c:numCache>
            </c:numRef>
          </c:val>
        </c:ser>
        <c:marker val="1"/>
        <c:axId val="91206016"/>
        <c:axId val="91207936"/>
      </c:lineChart>
      <c:catAx>
        <c:axId val="9120601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207936"/>
        <c:crosses val="autoZero"/>
        <c:auto val="1"/>
        <c:lblAlgn val="ctr"/>
        <c:lblOffset val="100"/>
      </c:catAx>
      <c:valAx>
        <c:axId val="912079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20601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505"/>
          <c:y val="0.85056911988823958"/>
          <c:w val="0.37900286888423701"/>
          <c:h val="0.14943089802362722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PAPEL-CARTON%202017/ADIPA%20-%20Rutas%20Antequera%20-%20Papel%20Cart&#243;n%202016/DISTRIBUCI&#211;N%20KILOS%20POR%20MUNICIPIO%202017%20RESUMEN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34">
          <cell r="F34">
            <v>59565.746806419913</v>
          </cell>
          <cell r="G34">
            <v>54851.064526695052</v>
          </cell>
          <cell r="H34">
            <v>61082.930723878155</v>
          </cell>
          <cell r="I34">
            <v>60503.572305928596</v>
          </cell>
          <cell r="J34">
            <v>67656.810923681624</v>
          </cell>
          <cell r="K34">
            <v>65788.511300360304</v>
          </cell>
          <cell r="L34">
            <v>61360.882738290209</v>
          </cell>
          <cell r="M34">
            <v>67016.541107107769</v>
          </cell>
          <cell r="N34">
            <v>57426.146413363902</v>
          </cell>
          <cell r="O34">
            <v>51248.190304618409</v>
          </cell>
          <cell r="P34">
            <v>52430.01146413364</v>
          </cell>
          <cell r="Q34">
            <v>53978.701277432032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5">
          <cell r="F5">
            <v>247393.59777313849</v>
          </cell>
        </row>
        <row r="34">
          <cell r="F34">
            <v>62253.37118293524</v>
          </cell>
          <cell r="G34">
            <v>51881.333387404193</v>
          </cell>
          <cell r="H34">
            <v>61321.607526663691</v>
          </cell>
          <cell r="I34">
            <v>61337.113427146272</v>
          </cell>
          <cell r="J34">
            <v>66000.160590453786</v>
          </cell>
          <cell r="K34">
            <v>66943.201265258118</v>
          </cell>
          <cell r="L34">
            <v>65189.624883409706</v>
          </cell>
          <cell r="M34">
            <v>71575.236627600476</v>
          </cell>
          <cell r="N34">
            <v>64828.760290360515</v>
          </cell>
          <cell r="O34">
            <v>57332.362220690215</v>
          </cell>
          <cell r="P34">
            <v>59616.663287237927</v>
          </cell>
          <cell r="Q34">
            <v>62614.235775984431</v>
          </cell>
        </row>
      </sheetData>
      <sheetData sheetId="1"/>
      <sheetData sheetId="2">
        <row r="5">
          <cell r="F5">
            <v>39271.171642678717</v>
          </cell>
        </row>
      </sheetData>
      <sheetData sheetId="3"/>
      <sheetData sheetId="4">
        <row r="19">
          <cell r="F19">
            <v>63893.643122676578</v>
          </cell>
        </row>
      </sheetData>
      <sheetData sheetId="5"/>
      <sheetData sheetId="6">
        <row r="4">
          <cell r="F4" t="str">
            <v>Enero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3">
          <cell r="F33">
            <v>289914.47257553262</v>
          </cell>
        </row>
        <row r="34">
          <cell r="F34">
            <v>59809.660153272082</v>
          </cell>
          <cell r="G34">
            <v>54412.659792159851</v>
          </cell>
          <cell r="H34">
            <v>60640.349877623077</v>
          </cell>
          <cell r="I34">
            <v>63999.287405208044</v>
          </cell>
          <cell r="J34">
            <v>63562.306303414516</v>
          </cell>
          <cell r="K34">
            <v>66093.391646270509</v>
          </cell>
          <cell r="L34">
            <v>67114.905910203423</v>
          </cell>
          <cell r="M34">
            <v>68214.452513742333</v>
          </cell>
          <cell r="N34">
            <v>66784.332544236255</v>
          </cell>
          <cell r="O34">
            <v>64406.474340970191</v>
          </cell>
          <cell r="P34">
            <v>60464.422421056857</v>
          </cell>
          <cell r="Q34">
            <v>58186.587489467558</v>
          </cell>
        </row>
      </sheetData>
      <sheetData sheetId="1"/>
      <sheetData sheetId="2">
        <row r="16">
          <cell r="F16">
            <v>27666.293574693074</v>
          </cell>
        </row>
      </sheetData>
      <sheetData sheetId="3"/>
      <sheetData sheetId="4">
        <row r="19">
          <cell r="F19">
            <v>49895.521377169462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C40">
            <v>2124.042879019908</v>
          </cell>
          <cell r="D40">
            <v>0</v>
          </cell>
          <cell r="E40">
            <v>2135.6814701378253</v>
          </cell>
          <cell r="F40">
            <v>2170.5972434915775</v>
          </cell>
          <cell r="G40">
            <v>1617.7641653905055</v>
          </cell>
          <cell r="H40">
            <v>2455.7427258805515</v>
          </cell>
          <cell r="I40">
            <v>2362.6339969372129</v>
          </cell>
          <cell r="J40">
            <v>0</v>
          </cell>
          <cell r="K40">
            <v>2263.705972434916</v>
          </cell>
          <cell r="L40">
            <v>3974.5788667687598</v>
          </cell>
          <cell r="M40">
            <v>0</v>
          </cell>
          <cell r="N4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C12">
            <v>4737.4775703825926</v>
          </cell>
        </row>
        <row r="40">
          <cell r="C40">
            <v>0</v>
          </cell>
          <cell r="D40">
            <v>0</v>
          </cell>
          <cell r="E40">
            <v>1747.6118652589241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2312.6730350259763</v>
          </cell>
          <cell r="K40">
            <v>2312.6730350259763</v>
          </cell>
          <cell r="L40">
            <v>2347.6252723311545</v>
          </cell>
          <cell r="M40">
            <v>2440.8312384782971</v>
          </cell>
          <cell r="N40">
            <v>1980.6267806267806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1048.3528352835285</v>
          </cell>
        </row>
        <row r="40">
          <cell r="C40">
            <v>4673.8217821782182</v>
          </cell>
          <cell r="D40">
            <v>3693.5445544554455</v>
          </cell>
          <cell r="E40">
            <v>2129.7689768976898</v>
          </cell>
          <cell r="F40">
            <v>2304.818481848185</v>
          </cell>
          <cell r="G40">
            <v>3267.5907590759075</v>
          </cell>
          <cell r="H40">
            <v>1803.0099009900989</v>
          </cell>
          <cell r="I40">
            <v>2567.3927392739274</v>
          </cell>
          <cell r="J40">
            <v>2164.7788778877889</v>
          </cell>
          <cell r="K40">
            <v>2065.5841584158416</v>
          </cell>
          <cell r="L40">
            <v>2263.9735973597358</v>
          </cell>
          <cell r="M40">
            <v>1972.2244224422443</v>
          </cell>
          <cell r="N40">
            <v>2106.4290429042903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11">
          <cell r="B11">
            <v>3082</v>
          </cell>
          <cell r="C11">
            <v>1889</v>
          </cell>
          <cell r="D11">
            <v>2996</v>
          </cell>
          <cell r="E11">
            <v>2785</v>
          </cell>
          <cell r="F11">
            <v>3075</v>
          </cell>
          <cell r="G11">
            <v>2096</v>
          </cell>
          <cell r="H11">
            <v>2975</v>
          </cell>
          <cell r="I11">
            <v>2938</v>
          </cell>
          <cell r="J11">
            <v>1739</v>
          </cell>
          <cell r="K11">
            <v>2848</v>
          </cell>
          <cell r="L11">
            <v>2243</v>
          </cell>
          <cell r="M11">
            <v>3593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34">
          <cell r="E34">
            <v>963.33333333333326</v>
          </cell>
          <cell r="F34">
            <v>855</v>
          </cell>
          <cell r="G34">
            <v>781.66666666666663</v>
          </cell>
          <cell r="H34">
            <v>1310</v>
          </cell>
          <cell r="I34">
            <v>1311.6666666666665</v>
          </cell>
          <cell r="J34">
            <v>1083.3333333333335</v>
          </cell>
          <cell r="K34">
            <v>1143.3333333333333</v>
          </cell>
          <cell r="L34">
            <v>911.66666666666674</v>
          </cell>
          <cell r="M34">
            <v>1178.3333333333335</v>
          </cell>
          <cell r="N34">
            <v>762.16216216216219</v>
          </cell>
          <cell r="O34">
            <v>857.83783783783792</v>
          </cell>
          <cell r="P34">
            <v>745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E7" sqref="E7: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B6" s="83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5"/>
      <c r="P6" s="78"/>
      <c r="Q6" s="78"/>
    </row>
    <row r="7" spans="1:17" s="5" customFormat="1" ht="17.100000000000001" customHeight="1">
      <c r="A7" s="17">
        <v>2017</v>
      </c>
      <c r="B7" s="26">
        <v>1710</v>
      </c>
      <c r="C7" s="25">
        <f>[1]ANTEQUERA!F34</f>
        <v>59565.746806419913</v>
      </c>
      <c r="D7" s="16">
        <f>[1]ANTEQUERA!G34</f>
        <v>54851.064526695052</v>
      </c>
      <c r="E7" s="16">
        <f>[1]ANTEQUERA!H34</f>
        <v>61082.930723878155</v>
      </c>
      <c r="F7" s="16">
        <f>[1]ANTEQUERA!I34</f>
        <v>60503.572305928596</v>
      </c>
      <c r="G7" s="16">
        <f>[1]ANTEQUERA!J34</f>
        <v>67656.810923681624</v>
      </c>
      <c r="H7" s="16">
        <f>[1]ANTEQUERA!K34</f>
        <v>65788.511300360304</v>
      </c>
      <c r="I7" s="16">
        <f>[1]ANTEQUERA!L34</f>
        <v>61360.882738290209</v>
      </c>
      <c r="J7" s="16">
        <f>[1]ANTEQUERA!M34</f>
        <v>67016.541107107769</v>
      </c>
      <c r="K7" s="16">
        <f>[1]ANTEQUERA!N34</f>
        <v>57426.146413363902</v>
      </c>
      <c r="L7" s="16">
        <f>[1]ANTEQUERA!O34</f>
        <v>51248.190304618409</v>
      </c>
      <c r="M7" s="16">
        <f>[1]ANTEQUERA!P34</f>
        <v>52430.01146413364</v>
      </c>
      <c r="N7" s="16">
        <f>[1]ANTEQUERA!Q34</f>
        <v>53978.701277432032</v>
      </c>
      <c r="O7" s="45">
        <f t="shared" ref="O7:O8" si="0">SUM(C7:N7)</f>
        <v>712909.10989190964</v>
      </c>
      <c r="P7" s="46">
        <f t="shared" ref="P7:P8" si="1">O7/B7</f>
        <v>416.90591221749099</v>
      </c>
      <c r="Q7" s="47">
        <f t="shared" ref="Q7:Q8" si="2">P7/1000</f>
        <v>0.41690591221749101</v>
      </c>
    </row>
    <row r="8" spans="1:17" s="5" customFormat="1" ht="16.95" customHeight="1">
      <c r="A8" s="71">
        <v>2016</v>
      </c>
      <c r="B8" s="72">
        <v>1738</v>
      </c>
      <c r="C8" s="15">
        <f>[2]ANTEQUERA!F34</f>
        <v>62253.37118293524</v>
      </c>
      <c r="D8" s="73">
        <f>[2]ANTEQUERA!G34</f>
        <v>51881.333387404193</v>
      </c>
      <c r="E8" s="73">
        <f>[2]ANTEQUERA!H34</f>
        <v>61321.607526663691</v>
      </c>
      <c r="F8" s="73">
        <f>[2]ANTEQUERA!I34</f>
        <v>61337.113427146272</v>
      </c>
      <c r="G8" s="73">
        <f>[2]ANTEQUERA!J34</f>
        <v>66000.160590453786</v>
      </c>
      <c r="H8" s="73">
        <f>[2]ANTEQUERA!K34</f>
        <v>66943.201265258118</v>
      </c>
      <c r="I8" s="73">
        <f>[2]ANTEQUERA!L34</f>
        <v>65189.624883409706</v>
      </c>
      <c r="J8" s="73">
        <f>[2]ANTEQUERA!M34</f>
        <v>71575.236627600476</v>
      </c>
      <c r="K8" s="73">
        <f>[2]ANTEQUERA!N34</f>
        <v>64828.760290360515</v>
      </c>
      <c r="L8" s="73">
        <f>[2]ANTEQUERA!O34</f>
        <v>57332.362220690215</v>
      </c>
      <c r="M8" s="73">
        <f>[2]ANTEQUERA!P34</f>
        <v>59616.663287237927</v>
      </c>
      <c r="N8" s="15">
        <f>[2]ANTEQUERA!Q34</f>
        <v>62614.235775984431</v>
      </c>
      <c r="O8" s="45">
        <f t="shared" si="0"/>
        <v>750893.67046514468</v>
      </c>
      <c r="P8" s="46">
        <f t="shared" si="1"/>
        <v>432.04468956567587</v>
      </c>
      <c r="Q8" s="47">
        <f t="shared" si="2"/>
        <v>0.43204468956567588</v>
      </c>
    </row>
    <row r="9" spans="1:17" s="6" customFormat="1" ht="16.95" customHeight="1" thickBot="1">
      <c r="A9" s="18">
        <v>2015</v>
      </c>
      <c r="B9" s="27">
        <v>1768</v>
      </c>
      <c r="C9" s="30">
        <f>[3]ANTEQUERA!F34</f>
        <v>59809.660153272082</v>
      </c>
      <c r="D9" s="19">
        <f>[3]ANTEQUERA!G34</f>
        <v>54412.659792159851</v>
      </c>
      <c r="E9" s="19">
        <f>[3]ANTEQUERA!H34</f>
        <v>60640.349877623077</v>
      </c>
      <c r="F9" s="19">
        <f>[3]ANTEQUERA!I34</f>
        <v>63999.287405208044</v>
      </c>
      <c r="G9" s="19">
        <f>[3]ANTEQUERA!J34</f>
        <v>63562.306303414516</v>
      </c>
      <c r="H9" s="19">
        <f>[3]ANTEQUERA!K34</f>
        <v>66093.391646270509</v>
      </c>
      <c r="I9" s="19">
        <f>[3]ANTEQUERA!L34</f>
        <v>67114.905910203423</v>
      </c>
      <c r="J9" s="19">
        <f>[3]ANTEQUERA!M34</f>
        <v>68214.452513742333</v>
      </c>
      <c r="K9" s="19">
        <f>[3]ANTEQUERA!N34</f>
        <v>66784.332544236255</v>
      </c>
      <c r="L9" s="19">
        <f>[3]ANTEQUERA!O34</f>
        <v>64406.474340970191</v>
      </c>
      <c r="M9" s="19">
        <f>[3]ANTEQUERA!P34</f>
        <v>60464.422421056857</v>
      </c>
      <c r="N9" s="30">
        <f>[3]ANTEQUERA!Q34</f>
        <v>58186.587489467558</v>
      </c>
      <c r="O9" s="42">
        <f>SUM(C9:N9)</f>
        <v>753688.83039762464</v>
      </c>
      <c r="P9" s="43">
        <f>O9/B9</f>
        <v>426.29458732897319</v>
      </c>
      <c r="Q9" s="44">
        <f>P9/1000</f>
        <v>0.42629458732897318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G8" sqref="G8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1"/>
      <c r="P6" s="87"/>
      <c r="Q6" s="87"/>
    </row>
    <row r="7" spans="1:17" ht="17.100000000000001" customHeight="1">
      <c r="A7" s="17">
        <v>2017</v>
      </c>
      <c r="B7" s="26">
        <v>1710</v>
      </c>
      <c r="C7" s="25">
        <f>[7]RESUMEN!B$11</f>
        <v>3082</v>
      </c>
      <c r="D7" s="16">
        <f>[7]RESUMEN!C$11</f>
        <v>1889</v>
      </c>
      <c r="E7" s="16">
        <f>[7]RESUMEN!D$11</f>
        <v>2996</v>
      </c>
      <c r="F7" s="16">
        <f>[7]RESUMEN!E$11</f>
        <v>2785</v>
      </c>
      <c r="G7" s="16">
        <f>[7]RESUMEN!F$11</f>
        <v>3075</v>
      </c>
      <c r="H7" s="16">
        <f>[7]RESUMEN!G$11</f>
        <v>2096</v>
      </c>
      <c r="I7" s="16">
        <f>[7]RESUMEN!H$11</f>
        <v>2975</v>
      </c>
      <c r="J7" s="16">
        <f>[7]RESUMEN!I$11</f>
        <v>2938</v>
      </c>
      <c r="K7" s="16">
        <f>[7]RESUMEN!J$11</f>
        <v>1739</v>
      </c>
      <c r="L7" s="16">
        <f>[7]RESUMEN!K$11</f>
        <v>2848</v>
      </c>
      <c r="M7" s="16">
        <f>[7]RESUMEN!L$11</f>
        <v>2243</v>
      </c>
      <c r="N7" s="25">
        <f>[7]RESUMEN!M$11</f>
        <v>3593</v>
      </c>
      <c r="O7" s="45">
        <f t="shared" ref="O7:O8" si="0">SUM(C7:N7)</f>
        <v>32259</v>
      </c>
      <c r="P7" s="48">
        <f t="shared" ref="P7:P8" si="1">O7/B7</f>
        <v>18.864912280701756</v>
      </c>
      <c r="Q7" s="49">
        <f t="shared" ref="Q7:Q8" si="2">P7/1000</f>
        <v>1.8864912280701755E-2</v>
      </c>
    </row>
    <row r="8" spans="1:17" s="13" customFormat="1" ht="16.95" customHeight="1">
      <c r="A8" s="71">
        <v>2016</v>
      </c>
      <c r="B8" s="72">
        <v>1738</v>
      </c>
      <c r="C8" s="15">
        <v>2292</v>
      </c>
      <c r="D8" s="73">
        <v>2395</v>
      </c>
      <c r="E8" s="73">
        <v>3372</v>
      </c>
      <c r="F8" s="73">
        <v>2679</v>
      </c>
      <c r="G8" s="73">
        <v>2652</v>
      </c>
      <c r="H8" s="73">
        <v>3193</v>
      </c>
      <c r="I8" s="73">
        <v>2792</v>
      </c>
      <c r="J8" s="73">
        <v>2115</v>
      </c>
      <c r="K8" s="73">
        <v>2765</v>
      </c>
      <c r="L8" s="73">
        <v>2568</v>
      </c>
      <c r="M8" s="73">
        <v>3073</v>
      </c>
      <c r="N8" s="15">
        <v>3845</v>
      </c>
      <c r="O8" s="45">
        <f t="shared" si="0"/>
        <v>33741</v>
      </c>
      <c r="P8" s="48">
        <f t="shared" si="1"/>
        <v>19.413693901035675</v>
      </c>
      <c r="Q8" s="49">
        <f t="shared" si="2"/>
        <v>1.9413693901035676E-2</v>
      </c>
    </row>
    <row r="9" spans="1:17" s="7" customFormat="1" ht="16.95" customHeight="1" thickBot="1">
      <c r="A9" s="18">
        <v>2015</v>
      </c>
      <c r="B9" s="27">
        <v>1768</v>
      </c>
      <c r="C9" s="30">
        <v>2362</v>
      </c>
      <c r="D9" s="19">
        <v>3156</v>
      </c>
      <c r="E9" s="19">
        <v>1897</v>
      </c>
      <c r="F9" s="19">
        <v>2573</v>
      </c>
      <c r="G9" s="19">
        <v>1921</v>
      </c>
      <c r="H9" s="19">
        <v>2290</v>
      </c>
      <c r="I9" s="19">
        <v>2628</v>
      </c>
      <c r="J9" s="19">
        <v>2400</v>
      </c>
      <c r="K9" s="19">
        <v>3023</v>
      </c>
      <c r="L9" s="19">
        <v>2241</v>
      </c>
      <c r="M9" s="19">
        <v>2551</v>
      </c>
      <c r="N9" s="30">
        <v>3098</v>
      </c>
      <c r="O9" s="42">
        <f>SUM(C9:N9)</f>
        <v>30140</v>
      </c>
      <c r="P9" s="50">
        <f>O9/B9</f>
        <v>17.047511312217196</v>
      </c>
      <c r="Q9" s="51">
        <f>P9/1000</f>
        <v>1.7047511312217198E-2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G7" sqref="G7: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7"/>
      <c r="P6" s="93"/>
      <c r="Q6" s="93"/>
    </row>
    <row r="7" spans="1:17" ht="17.100000000000001" customHeight="1">
      <c r="A7" s="17">
        <v>2017</v>
      </c>
      <c r="B7" s="26">
        <v>1710</v>
      </c>
      <c r="C7" s="25">
        <f>'[4]VIDRIO POR MUNICIPIOS'!C40</f>
        <v>2124.042879019908</v>
      </c>
      <c r="D7" s="16">
        <f>'[4]VIDRIO POR MUNICIPIOS'!D40</f>
        <v>0</v>
      </c>
      <c r="E7" s="25">
        <f>'[4]VIDRIO POR MUNICIPIOS'!E40</f>
        <v>2135.6814701378253</v>
      </c>
      <c r="F7" s="16">
        <f>'[4]VIDRIO POR MUNICIPIOS'!F40</f>
        <v>2170.5972434915775</v>
      </c>
      <c r="G7" s="16">
        <f>'[4]VIDRIO POR MUNICIPIOS'!G40</f>
        <v>1617.7641653905055</v>
      </c>
      <c r="H7" s="16">
        <f>'[4]VIDRIO POR MUNICIPIOS'!H40</f>
        <v>2455.7427258805515</v>
      </c>
      <c r="I7" s="16">
        <f>'[4]VIDRIO POR MUNICIPIOS'!I40</f>
        <v>2362.6339969372129</v>
      </c>
      <c r="J7" s="16">
        <f>'[4]VIDRIO POR MUNICIPIOS'!J40</f>
        <v>0</v>
      </c>
      <c r="K7" s="16">
        <f>'[4]VIDRIO POR MUNICIPIOS'!K40</f>
        <v>2263.705972434916</v>
      </c>
      <c r="L7" s="16">
        <f>'[4]VIDRIO POR MUNICIPIOS'!L40</f>
        <v>3974.5788667687598</v>
      </c>
      <c r="M7" s="16">
        <f>'[4]VIDRIO POR MUNICIPIOS'!M40</f>
        <v>0</v>
      </c>
      <c r="N7" s="16">
        <f>'[4]VIDRIO POR MUNICIPIOS'!N40</f>
        <v>0</v>
      </c>
      <c r="O7" s="67">
        <f t="shared" ref="O7:O8" si="0">SUM(C7:N7)</f>
        <v>19104.747320061259</v>
      </c>
      <c r="P7" s="52">
        <f t="shared" ref="P7:P8" si="1">O7/B7</f>
        <v>11.172366853836992</v>
      </c>
      <c r="Q7" s="53">
        <f t="shared" ref="Q7:Q8" si="2">P7/1000</f>
        <v>1.1172366853836992E-2</v>
      </c>
    </row>
    <row r="8" spans="1:17" s="13" customFormat="1" ht="16.95" customHeight="1">
      <c r="A8" s="71">
        <v>2016</v>
      </c>
      <c r="B8" s="72">
        <v>1738</v>
      </c>
      <c r="C8" s="15">
        <f>'[5]VIDRIO POR MUNICIPIOS'!C40</f>
        <v>0</v>
      </c>
      <c r="D8" s="73">
        <f>'[5]VIDRIO POR MUNICIPIOS'!D40</f>
        <v>0</v>
      </c>
      <c r="E8" s="73">
        <f>'[5]VIDRIO POR MUNICIPIOS'!E40</f>
        <v>1747.6118652589241</v>
      </c>
      <c r="F8" s="73">
        <f>'[5]VIDRIO POR MUNICIPIOS'!F40</f>
        <v>0</v>
      </c>
      <c r="G8" s="73">
        <f>'[5]VIDRIO POR MUNICIPIOS'!G40</f>
        <v>0</v>
      </c>
      <c r="H8" s="73">
        <f>'[5]VIDRIO POR MUNICIPIOS'!H40</f>
        <v>0</v>
      </c>
      <c r="I8" s="73">
        <f>'[5]VIDRIO POR MUNICIPIOS'!I40</f>
        <v>0</v>
      </c>
      <c r="J8" s="73">
        <f>'[5]VIDRIO POR MUNICIPIOS'!J40</f>
        <v>2312.6730350259763</v>
      </c>
      <c r="K8" s="73">
        <f>'[5]VIDRIO POR MUNICIPIOS'!K40</f>
        <v>2312.6730350259763</v>
      </c>
      <c r="L8" s="73">
        <f>'[5]VIDRIO POR MUNICIPIOS'!L40</f>
        <v>2347.6252723311545</v>
      </c>
      <c r="M8" s="73">
        <f>'[5]VIDRIO POR MUNICIPIOS'!M40</f>
        <v>2440.8312384782971</v>
      </c>
      <c r="N8" s="74">
        <f>'[5]VIDRIO POR MUNICIPIOS'!N40</f>
        <v>1980.6267806267806</v>
      </c>
      <c r="O8" s="67">
        <f t="shared" si="0"/>
        <v>13142.041226747107</v>
      </c>
      <c r="P8" s="52">
        <f t="shared" si="1"/>
        <v>7.5615887380593252</v>
      </c>
      <c r="Q8" s="53">
        <f t="shared" si="2"/>
        <v>7.5615887380593248E-3</v>
      </c>
    </row>
    <row r="9" spans="1:17" s="4" customFormat="1" ht="16.95" customHeight="1" thickBot="1">
      <c r="A9" s="18">
        <v>2015</v>
      </c>
      <c r="B9" s="27">
        <v>1768</v>
      </c>
      <c r="C9" s="23">
        <f>'[6]VIDRIO POR MUNICIPIOS'!C40</f>
        <v>4673.8217821782182</v>
      </c>
      <c r="D9" s="69">
        <f>'[6]VIDRIO POR MUNICIPIOS'!D40</f>
        <v>3693.5445544554455</v>
      </c>
      <c r="E9" s="69">
        <f>'[6]VIDRIO POR MUNICIPIOS'!E40</f>
        <v>2129.7689768976898</v>
      </c>
      <c r="F9" s="69">
        <f>'[6]VIDRIO POR MUNICIPIOS'!F40</f>
        <v>2304.818481848185</v>
      </c>
      <c r="G9" s="69">
        <f>'[6]VIDRIO POR MUNICIPIOS'!G40</f>
        <v>3267.5907590759075</v>
      </c>
      <c r="H9" s="69">
        <f>'[6]VIDRIO POR MUNICIPIOS'!H40</f>
        <v>1803.0099009900989</v>
      </c>
      <c r="I9" s="69">
        <f>'[6]VIDRIO POR MUNICIPIOS'!I40</f>
        <v>2567.3927392739274</v>
      </c>
      <c r="J9" s="69">
        <f>'[6]VIDRIO POR MUNICIPIOS'!J40</f>
        <v>2164.7788778877889</v>
      </c>
      <c r="K9" s="69">
        <f>'[6]VIDRIO POR MUNICIPIOS'!K40</f>
        <v>2065.5841584158416</v>
      </c>
      <c r="L9" s="69">
        <f>'[6]VIDRIO POR MUNICIPIOS'!L40</f>
        <v>2263.9735973597358</v>
      </c>
      <c r="M9" s="69">
        <f>'[6]VIDRIO POR MUNICIPIOS'!M40</f>
        <v>1972.2244224422443</v>
      </c>
      <c r="N9" s="70">
        <f>'[6]VIDRIO POR MUNICIPIOS'!N40</f>
        <v>2106.4290429042903</v>
      </c>
      <c r="O9" s="68">
        <f>SUM(C9:N9)</f>
        <v>31012.937293729374</v>
      </c>
      <c r="P9" s="54">
        <f>O9/B9</f>
        <v>17.541254125412543</v>
      </c>
      <c r="Q9" s="55">
        <f>P9/1000</f>
        <v>1.7541254125412544E-2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N7" sqref="N7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1"/>
      <c r="P6" s="103"/>
      <c r="Q6" s="99"/>
    </row>
    <row r="7" spans="1:17" ht="17.100000000000001" customHeight="1">
      <c r="A7" s="35">
        <v>2017</v>
      </c>
      <c r="B7" s="75">
        <v>1710</v>
      </c>
      <c r="C7" s="56">
        <f>'[8]1.2'!E$34</f>
        <v>963.33333333333326</v>
      </c>
      <c r="D7" s="56">
        <f>'[8]1.2'!F$34</f>
        <v>855</v>
      </c>
      <c r="E7" s="56">
        <f>'[8]1.2'!G$34</f>
        <v>781.66666666666663</v>
      </c>
      <c r="F7" s="56">
        <f>'[8]1.2'!H$34</f>
        <v>1310</v>
      </c>
      <c r="G7" s="56">
        <f>'[8]1.2'!I$34</f>
        <v>1311.6666666666665</v>
      </c>
      <c r="H7" s="56">
        <f>'[8]1.2'!J$34</f>
        <v>1083.3333333333335</v>
      </c>
      <c r="I7" s="56">
        <f>'[8]1.2'!K$34</f>
        <v>1143.3333333333333</v>
      </c>
      <c r="J7" s="56">
        <f>'[8]1.2'!L$34</f>
        <v>911.66666666666674</v>
      </c>
      <c r="K7" s="56">
        <f>'[8]1.2'!M$34</f>
        <v>1178.3333333333335</v>
      </c>
      <c r="L7" s="56">
        <f>'[8]1.2'!N$34</f>
        <v>762.16216216216219</v>
      </c>
      <c r="M7" s="56">
        <f>'[8]1.2'!O$34</f>
        <v>857.83783783783792</v>
      </c>
      <c r="N7" s="56">
        <f>'[8]1.2'!P$34</f>
        <v>745</v>
      </c>
      <c r="O7" s="65">
        <f t="shared" ref="O7:O8" si="0">SUM(C7:N7)</f>
        <v>11903.333333333334</v>
      </c>
      <c r="P7" s="66">
        <f t="shared" ref="P7:P8" si="1">O7/B7</f>
        <v>6.9610136452241722</v>
      </c>
      <c r="Q7" s="59">
        <f t="shared" ref="Q7:Q8" si="2">P7/1000</f>
        <v>6.9610136452241721E-3</v>
      </c>
    </row>
    <row r="8" spans="1:17" ht="16.95" customHeight="1">
      <c r="A8" s="76">
        <v>2016</v>
      </c>
      <c r="B8" s="75">
        <v>1738</v>
      </c>
      <c r="C8" s="56">
        <v>1070</v>
      </c>
      <c r="D8" s="57">
        <v>703</v>
      </c>
      <c r="E8" s="58">
        <v>1273</v>
      </c>
      <c r="F8" s="58">
        <v>597</v>
      </c>
      <c r="G8" s="58">
        <v>1002</v>
      </c>
      <c r="H8" s="58">
        <v>1170</v>
      </c>
      <c r="I8" s="58">
        <v>922</v>
      </c>
      <c r="J8" s="58">
        <v>1213</v>
      </c>
      <c r="K8" s="58">
        <v>1047</v>
      </c>
      <c r="L8" s="58">
        <v>693</v>
      </c>
      <c r="M8" s="58">
        <v>1272</v>
      </c>
      <c r="N8" s="57">
        <v>842</v>
      </c>
      <c r="O8" s="65">
        <f t="shared" si="0"/>
        <v>11804</v>
      </c>
      <c r="P8" s="66">
        <f t="shared" si="1"/>
        <v>6.7917146144994245</v>
      </c>
      <c r="Q8" s="59">
        <f t="shared" si="2"/>
        <v>6.7917146144994243E-3</v>
      </c>
    </row>
    <row r="9" spans="1:17" s="4" customFormat="1" ht="16.95" customHeight="1" thickBot="1">
      <c r="A9" s="36">
        <v>2015</v>
      </c>
      <c r="B9" s="34">
        <v>1768</v>
      </c>
      <c r="C9" s="60">
        <v>1347</v>
      </c>
      <c r="D9" s="61">
        <v>735</v>
      </c>
      <c r="E9" s="62">
        <v>983</v>
      </c>
      <c r="F9" s="62">
        <v>830</v>
      </c>
      <c r="G9" s="62">
        <v>960</v>
      </c>
      <c r="H9" s="62">
        <v>733</v>
      </c>
      <c r="I9" s="62">
        <v>900</v>
      </c>
      <c r="J9" s="62">
        <v>980</v>
      </c>
      <c r="K9" s="62">
        <v>1170</v>
      </c>
      <c r="L9" s="62">
        <v>1097</v>
      </c>
      <c r="M9" s="62">
        <v>703</v>
      </c>
      <c r="N9" s="63">
        <v>963</v>
      </c>
      <c r="O9" s="40">
        <f>SUM(C9:N9)</f>
        <v>11401</v>
      </c>
      <c r="P9" s="64">
        <f>O9/B9</f>
        <v>6.4485294117647056</v>
      </c>
      <c r="Q9" s="41">
        <f>P9/1000</f>
        <v>6.4485294117647054E-3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