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I7" i="3"/>
  <c r="J7"/>
  <c r="K7"/>
  <c r="L7"/>
  <c r="M7"/>
  <c r="N7"/>
  <c r="H7" i="2"/>
  <c r="I7"/>
  <c r="J7"/>
  <c r="K7"/>
  <c r="L7"/>
  <c r="M7"/>
  <c r="N7"/>
  <c r="H7" i="1"/>
  <c r="I7"/>
  <c r="J7"/>
  <c r="K7"/>
  <c r="L7"/>
  <c r="M7"/>
  <c r="N7"/>
  <c r="O7" i="3"/>
  <c r="P7" s="1"/>
  <c r="Q7" s="1"/>
  <c r="D7"/>
  <c r="E7"/>
  <c r="F7"/>
  <c r="G7"/>
  <c r="H7"/>
  <c r="C7"/>
  <c r="D7" i="2"/>
  <c r="E7"/>
  <c r="F7"/>
  <c r="G7"/>
  <c r="C7"/>
  <c r="O7" i="1"/>
  <c r="P7" s="1"/>
  <c r="Q7" s="1"/>
  <c r="D7"/>
  <c r="E7"/>
  <c r="F7"/>
  <c r="G7"/>
  <c r="C7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7" i="2" l="1"/>
  <c r="P7" s="1"/>
  <c r="Q7" s="1"/>
  <c r="O9" i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<sst xmlns="http://schemas.openxmlformats.org/spreadsheetml/2006/main" count="76" uniqueCount="23">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</sst>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5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5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4" fontId="23" fillId="4" borderId="7" xfId="0" applyNumberFormat="1" applyFont="1" applyFill="1" applyBorder="1" applyAlignment="1">
      <alignment horizontal="center" vertical="center"/>
    </xf>
    <xf numFmtId="164" fontId="23" fillId="4" borderId="7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center" vertical="center"/>
    </xf>
    <xf numFmtId="164" fontId="23" fillId="5" borderId="7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7" xfId="0" applyNumberFormat="1" applyFont="1" applyFill="1" applyBorder="1" applyAlignment="1">
      <alignment horizontal="center" vertical="center"/>
    </xf>
    <xf numFmtId="164" fontId="23" fillId="7" borderId="7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23" fillId="8" borderId="7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20" fillId="0" borderId="7" xfId="1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3" fontId="20" fillId="0" borderId="21" xfId="1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4" fontId="5" fillId="8" borderId="2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RSU!$C$7:$N$7</c:f>
              <c:numCache>
                <c:formatCode>#,##0</c:formatCode>
                <c:ptCount val="12"/>
                <c:pt idx="0">
                  <c:v>71500.449520479553</c:v>
                </c:pt>
                <c:pt idx="1">
                  <c:v>65257.558125651238</c:v>
                </c:pt>
                <c:pt idx="2">
                  <c:v>81109.463259406344</c:v>
                </c:pt>
                <c:pt idx="3">
                  <c:v>75597.550827279832</c:v>
                </c:pt>
                <c:pt idx="4">
                  <c:v>91018.624460039908</c:v>
                </c:pt>
                <c:pt idx="5">
                  <c:v>85138.996818544954</c:v>
                </c:pt>
                <c:pt idx="6">
                  <c:v>89751.602653152469</c:v>
                </c:pt>
                <c:pt idx="7">
                  <c:v>99297.802080579233</c:v>
                </c:pt>
                <c:pt idx="8">
                  <c:v>85787.066954121066</c:v>
                </c:pt>
                <c:pt idx="9">
                  <c:v>84935.703063814566</c:v>
                </c:pt>
                <c:pt idx="10">
                  <c:v>71734.987826276454</c:v>
                </c:pt>
                <c:pt idx="11">
                  <c:v>66214.626063565331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68701.500346408531</c:v>
                </c:pt>
                <c:pt idx="1">
                  <c:v>58934.409329936607</c:v>
                </c:pt>
                <c:pt idx="2">
                  <c:v>72251.031609171521</c:v>
                </c:pt>
                <c:pt idx="3">
                  <c:v>64392.619627747612</c:v>
                </c:pt>
                <c:pt idx="4">
                  <c:v>52875.866296495296</c:v>
                </c:pt>
                <c:pt idx="5">
                  <c:v>68503.211015085981</c:v>
                </c:pt>
                <c:pt idx="6">
                  <c:v>88935.224685798283</c:v>
                </c:pt>
                <c:pt idx="7">
                  <c:v>95198.179013647357</c:v>
                </c:pt>
                <c:pt idx="8">
                  <c:v>80008.541946946105</c:v>
                </c:pt>
                <c:pt idx="9">
                  <c:v>74206.052924388874</c:v>
                </c:pt>
                <c:pt idx="10">
                  <c:v>74567.408512948648</c:v>
                </c:pt>
                <c:pt idx="11">
                  <c:v>74814.725291523282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64039.040367293834</c:v>
                </c:pt>
                <c:pt idx="1">
                  <c:v>56509.36149772576</c:v>
                </c:pt>
                <c:pt idx="2">
                  <c:v>67714.521601885324</c:v>
                </c:pt>
                <c:pt idx="3">
                  <c:v>66325.154680815904</c:v>
                </c:pt>
                <c:pt idx="4">
                  <c:v>70340.026050202956</c:v>
                </c:pt>
                <c:pt idx="5">
                  <c:v>75618.610402794147</c:v>
                </c:pt>
                <c:pt idx="6">
                  <c:v>83964.303898680635</c:v>
                </c:pt>
                <c:pt idx="7">
                  <c:v>82428.504799215603</c:v>
                </c:pt>
                <c:pt idx="8">
                  <c:v>69881.211307619931</c:v>
                </c:pt>
                <c:pt idx="9">
                  <c:v>80881.143890239284</c:v>
                </c:pt>
                <c:pt idx="10">
                  <c:v>64475.355204254178</c:v>
                </c:pt>
                <c:pt idx="11">
                  <c:v>56276.959521722565</c:v>
                </c:pt>
              </c:numCache>
            </c:numRef>
          </c:val>
        </c:ser>
        <c:marker val="1"/>
        <c:axId val="76353920"/>
        <c:axId val="76355456"/>
      </c:lineChart>
      <c:catAx>
        <c:axId val="763539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5456"/>
        <c:crossesAt val="0"/>
        <c:auto val="1"/>
        <c:lblAlgn val="ctr"/>
        <c:lblOffset val="100"/>
      </c:catAx>
      <c:valAx>
        <c:axId val="763554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635392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642694581286844"/>
          <c:y val="0.85995754923021139"/>
          <c:w val="0.51692403681172983"/>
          <c:h val="0.11075987390302421"/>
        </c:manualLayout>
      </c:layout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06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CARTON!$C$7:$N$7</c:f>
              <c:numCache>
                <c:formatCode>#,##0</c:formatCode>
                <c:ptCount val="12"/>
                <c:pt idx="0">
                  <c:v>773.71038517796194</c:v>
                </c:pt>
                <c:pt idx="1">
                  <c:v>877.09410043881041</c:v>
                </c:pt>
                <c:pt idx="2">
                  <c:v>973.80789858605556</c:v>
                </c:pt>
                <c:pt idx="3">
                  <c:v>573.61287176986832</c:v>
                </c:pt>
                <c:pt idx="4">
                  <c:v>4837.162359824476</c:v>
                </c:pt>
                <c:pt idx="5">
                  <c:v>386.85519258898097</c:v>
                </c:pt>
                <c:pt idx="6">
                  <c:v>1217.2598732325696</c:v>
                </c:pt>
                <c:pt idx="7">
                  <c:v>927.11847879083371</c:v>
                </c:pt>
                <c:pt idx="8">
                  <c:v>1000.487567040468</c:v>
                </c:pt>
                <c:pt idx="9">
                  <c:v>5097.1916138469041</c:v>
                </c:pt>
                <c:pt idx="10">
                  <c:v>730.35592393954164</c:v>
                </c:pt>
                <c:pt idx="11">
                  <c:v>773.71038517796194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1020.930612244898</c:v>
                </c:pt>
                <c:pt idx="1">
                  <c:v>1423.6310204081631</c:v>
                </c:pt>
                <c:pt idx="2">
                  <c:v>1315.8661224489795</c:v>
                </c:pt>
                <c:pt idx="3">
                  <c:v>1366.9126530612245</c:v>
                </c:pt>
                <c:pt idx="4">
                  <c:v>1622.145306122449</c:v>
                </c:pt>
                <c:pt idx="5">
                  <c:v>1894.393469387755</c:v>
                </c:pt>
                <c:pt idx="6">
                  <c:v>1298.850612244898</c:v>
                </c:pt>
                <c:pt idx="7">
                  <c:v>1934.0963265306123</c:v>
                </c:pt>
                <c:pt idx="8">
                  <c:v>1247.8040816326529</c:v>
                </c:pt>
                <c:pt idx="9">
                  <c:v>1281.8351020408163</c:v>
                </c:pt>
                <c:pt idx="10">
                  <c:v>1208.1012244897959</c:v>
                </c:pt>
                <c:pt idx="11">
                  <c:v>5451.9902040816323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1061.1207319065511</c:v>
                </c:pt>
                <c:pt idx="1">
                  <c:v>1363.4830909982029</c:v>
                </c:pt>
                <c:pt idx="2">
                  <c:v>1243.6791373958504</c:v>
                </c:pt>
                <c:pt idx="3">
                  <c:v>1705.7801012906389</c:v>
                </c:pt>
                <c:pt idx="4">
                  <c:v>1460.4672439143931</c:v>
                </c:pt>
                <c:pt idx="5">
                  <c:v>1836.9939552360725</c:v>
                </c:pt>
                <c:pt idx="6">
                  <c:v>1026.8910308773075</c:v>
                </c:pt>
                <c:pt idx="7">
                  <c:v>2535.9385721287372</c:v>
                </c:pt>
                <c:pt idx="8">
                  <c:v>1277.9088384250938</c:v>
                </c:pt>
                <c:pt idx="9">
                  <c:v>1671.5504002613952</c:v>
                </c:pt>
                <c:pt idx="10">
                  <c:v>1140.9900343081197</c:v>
                </c:pt>
                <c:pt idx="11">
                  <c:v>1078.2355824211729</c:v>
                </c:pt>
              </c:numCache>
            </c:numRef>
          </c:val>
        </c:ser>
        <c:marker val="1"/>
        <c:axId val="77928704"/>
        <c:axId val="78123008"/>
      </c:lineChart>
      <c:catAx>
        <c:axId val="7792870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3008"/>
        <c:crossesAt val="0"/>
        <c:auto val="1"/>
        <c:lblAlgn val="ctr"/>
        <c:lblOffset val="100"/>
      </c:catAx>
      <c:valAx>
        <c:axId val="781230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870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483"/>
          <c:w val="0.48978224455611374"/>
          <c:h val="0.12522118328958876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57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VIDRIO!$C$7:$N$7</c:f>
              <c:numCache>
                <c:formatCode>#,##0</c:formatCode>
                <c:ptCount val="12"/>
                <c:pt idx="0">
                  <c:v>3198.2646420824294</c:v>
                </c:pt>
                <c:pt idx="1">
                  <c:v>0</c:v>
                </c:pt>
                <c:pt idx="2">
                  <c:v>2703.6876355748373</c:v>
                </c:pt>
                <c:pt idx="3">
                  <c:v>0</c:v>
                </c:pt>
                <c:pt idx="4">
                  <c:v>3470.2819956616054</c:v>
                </c:pt>
                <c:pt idx="5">
                  <c:v>3280.6941431670284</c:v>
                </c:pt>
                <c:pt idx="6">
                  <c:v>2703.6876355748373</c:v>
                </c:pt>
                <c:pt idx="7">
                  <c:v>2843.8177874186549</c:v>
                </c:pt>
                <c:pt idx="8">
                  <c:v>3305.4229934924078</c:v>
                </c:pt>
                <c:pt idx="9">
                  <c:v>3165.2928416485902</c:v>
                </c:pt>
                <c:pt idx="10">
                  <c:v>2489.3709327548809</c:v>
                </c:pt>
                <c:pt idx="11">
                  <c:v>2464.642082429501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1582.7709158704265</c:v>
                </c:pt>
                <c:pt idx="1">
                  <c:v>2590.7247727802378</c:v>
                </c:pt>
                <c:pt idx="2">
                  <c:v>2307.3642507573995</c:v>
                </c:pt>
                <c:pt idx="3">
                  <c:v>3149.3498019109766</c:v>
                </c:pt>
                <c:pt idx="4">
                  <c:v>3505.5744581682593</c:v>
                </c:pt>
                <c:pt idx="5">
                  <c:v>3376.0382195292473</c:v>
                </c:pt>
                <c:pt idx="6">
                  <c:v>3286.9820554649268</c:v>
                </c:pt>
                <c:pt idx="7">
                  <c:v>2388.3243999067818</c:v>
                </c:pt>
                <c:pt idx="8">
                  <c:v>3173.6378466557912</c:v>
                </c:pt>
                <c:pt idx="9">
                  <c:v>3481.2864134234446</c:v>
                </c:pt>
                <c:pt idx="10">
                  <c:v>3084.5816825914708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3315.7981651376149</c:v>
                </c:pt>
                <c:pt idx="1">
                  <c:v>0</c:v>
                </c:pt>
                <c:pt idx="2">
                  <c:v>3395.889908256881</c:v>
                </c:pt>
                <c:pt idx="3">
                  <c:v>3283.7614678899085</c:v>
                </c:pt>
                <c:pt idx="4">
                  <c:v>6639.6055045871562</c:v>
                </c:pt>
                <c:pt idx="5">
                  <c:v>2635.0183486238534</c:v>
                </c:pt>
                <c:pt idx="6">
                  <c:v>3331.8165137614678</c:v>
                </c:pt>
                <c:pt idx="7">
                  <c:v>3195.6605504587155</c:v>
                </c:pt>
                <c:pt idx="8">
                  <c:v>3331.8165137614678</c:v>
                </c:pt>
                <c:pt idx="9">
                  <c:v>3291.770642201835</c:v>
                </c:pt>
                <c:pt idx="10">
                  <c:v>3395.889908256881</c:v>
                </c:pt>
                <c:pt idx="11">
                  <c:v>2530.8990825688074</c:v>
                </c:pt>
              </c:numCache>
            </c:numRef>
          </c:val>
        </c:ser>
        <c:marker val="1"/>
        <c:axId val="81512704"/>
        <c:axId val="114155520"/>
      </c:lineChart>
      <c:catAx>
        <c:axId val="815127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5520"/>
        <c:crossesAt val="0"/>
        <c:auto val="1"/>
        <c:lblAlgn val="ctr"/>
        <c:lblOffset val="100"/>
      </c:catAx>
      <c:valAx>
        <c:axId val="114155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1270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60305840247278"/>
          <c:h val="0.13048372504573288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ENVASES!$C$7:$N$7</c:f>
              <c:numCache>
                <c:formatCode>#,##0</c:formatCode>
                <c:ptCount val="12"/>
                <c:pt idx="0">
                  <c:v>725.37313432835822</c:v>
                </c:pt>
                <c:pt idx="1">
                  <c:v>691.79104477611941</c:v>
                </c:pt>
                <c:pt idx="2">
                  <c:v>663.58208955223881</c:v>
                </c:pt>
                <c:pt idx="3">
                  <c:v>838.20895522388059</c:v>
                </c:pt>
                <c:pt idx="4">
                  <c:v>898.65671641791039</c:v>
                </c:pt>
                <c:pt idx="5">
                  <c:v>961.79104477611952</c:v>
                </c:pt>
                <c:pt idx="6">
                  <c:v>1108.2089552238806</c:v>
                </c:pt>
                <c:pt idx="7">
                  <c:v>940.29850746268653</c:v>
                </c:pt>
                <c:pt idx="8">
                  <c:v>889.25373134328356</c:v>
                </c:pt>
                <c:pt idx="9">
                  <c:v>676.28571428571422</c:v>
                </c:pt>
                <c:pt idx="10">
                  <c:v>514.28571428571433</c:v>
                </c:pt>
                <c:pt idx="11">
                  <c:v>729.40298507462683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660</c:v>
                </c:pt>
                <c:pt idx="1">
                  <c:v>540</c:v>
                </c:pt>
                <c:pt idx="2">
                  <c:v>964</c:v>
                </c:pt>
                <c:pt idx="3">
                  <c:v>635</c:v>
                </c:pt>
                <c:pt idx="4">
                  <c:v>1069</c:v>
                </c:pt>
                <c:pt idx="5">
                  <c:v>917</c:v>
                </c:pt>
                <c:pt idx="6">
                  <c:v>540</c:v>
                </c:pt>
                <c:pt idx="7">
                  <c:v>1196</c:v>
                </c:pt>
                <c:pt idx="8">
                  <c:v>1040</c:v>
                </c:pt>
                <c:pt idx="9">
                  <c:v>721</c:v>
                </c:pt>
                <c:pt idx="10">
                  <c:v>809</c:v>
                </c:pt>
                <c:pt idx="11">
                  <c:v>707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533</c:v>
                </c:pt>
                <c:pt idx="1">
                  <c:v>619</c:v>
                </c:pt>
                <c:pt idx="2">
                  <c:v>549</c:v>
                </c:pt>
                <c:pt idx="3">
                  <c:v>854</c:v>
                </c:pt>
                <c:pt idx="4">
                  <c:v>822</c:v>
                </c:pt>
                <c:pt idx="5">
                  <c:v>809</c:v>
                </c:pt>
                <c:pt idx="6">
                  <c:v>1055</c:v>
                </c:pt>
                <c:pt idx="7">
                  <c:v>894</c:v>
                </c:pt>
                <c:pt idx="8">
                  <c:v>889</c:v>
                </c:pt>
                <c:pt idx="9">
                  <c:v>692</c:v>
                </c:pt>
                <c:pt idx="10">
                  <c:v>762</c:v>
                </c:pt>
                <c:pt idx="11">
                  <c:v>1029</c:v>
                </c:pt>
              </c:numCache>
            </c:numRef>
          </c:val>
        </c:ser>
        <c:marker val="1"/>
        <c:axId val="116479872"/>
        <c:axId val="116491392"/>
      </c:lineChart>
      <c:catAx>
        <c:axId val="1164798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91392"/>
        <c:crosses val="autoZero"/>
        <c:auto val="1"/>
        <c:lblAlgn val="ctr"/>
        <c:lblOffset val="100"/>
      </c:catAx>
      <c:valAx>
        <c:axId val="1164913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7987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77"/>
          <c:y val="0.85056911988823958"/>
          <c:w val="0.42242381949290536"/>
          <c:h val="0.14943089802362716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24">
          <cell r="F24">
            <v>38457.635649398479</v>
          </cell>
        </row>
        <row r="25">
          <cell r="F25">
            <v>54574.736066781239</v>
          </cell>
          <cell r="G25">
            <v>51703.044438988458</v>
          </cell>
          <cell r="H25">
            <v>60872.305425975937</v>
          </cell>
          <cell r="I25">
            <v>56266.683034618218</v>
          </cell>
          <cell r="J25">
            <v>68754.763073901297</v>
          </cell>
          <cell r="K25">
            <v>62606.236189540876</v>
          </cell>
          <cell r="L25">
            <v>67134.188558801863</v>
          </cell>
          <cell r="M25">
            <v>72846.083967591461</v>
          </cell>
          <cell r="N25">
            <v>64743.211392094279</v>
          </cell>
          <cell r="O25">
            <v>62895.924380063836</v>
          </cell>
          <cell r="P25">
            <v>52578.406579916526</v>
          </cell>
          <cell r="Q25">
            <v>54935.796710041737</v>
          </cell>
        </row>
        <row r="33">
          <cell r="F33">
            <v>16925.71345369831</v>
          </cell>
          <cell r="G33">
            <v>13554.513686662784</v>
          </cell>
          <cell r="H33">
            <v>20237.157833430403</v>
          </cell>
          <cell r="I33">
            <v>19330.867792661618</v>
          </cell>
          <cell r="J33">
            <v>22263.861386138615</v>
          </cell>
          <cell r="K33">
            <v>22532.760629004079</v>
          </cell>
          <cell r="L33">
            <v>22617.41409435061</v>
          </cell>
          <cell r="M33">
            <v>26451.718112987768</v>
          </cell>
          <cell r="N33">
            <v>21043.855562026791</v>
          </cell>
          <cell r="O33">
            <v>22039.778683750726</v>
          </cell>
          <cell r="P33">
            <v>19156.581246359929</v>
          </cell>
          <cell r="Q33">
            <v>11278.829353523588</v>
          </cell>
        </row>
      </sheetData>
      <sheetData sheetId="3"/>
      <sheetData sheetId="4">
        <row r="22">
          <cell r="F22">
            <v>438620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32">
          <cell r="E32">
            <v>725.37313432835822</v>
          </cell>
          <cell r="F32">
            <v>691.79104477611941</v>
          </cell>
          <cell r="G32">
            <v>663.58208955223881</v>
          </cell>
          <cell r="H32">
            <v>838.20895522388059</v>
          </cell>
          <cell r="I32">
            <v>898.65671641791039</v>
          </cell>
          <cell r="J32">
            <v>961.79104477611952</v>
          </cell>
          <cell r="K32">
            <v>1108.2089552238806</v>
          </cell>
          <cell r="L32">
            <v>940.29850746268653</v>
          </cell>
          <cell r="M32">
            <v>889.25373134328356</v>
          </cell>
          <cell r="N32">
            <v>676.28571428571422</v>
          </cell>
          <cell r="O32">
            <v>514.28571428571433</v>
          </cell>
          <cell r="P32">
            <v>729.40298507462683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5">
          <cell r="F5">
            <v>247393.59777313849</v>
          </cell>
        </row>
      </sheetData>
      <sheetData sheetId="1"/>
      <sheetData sheetId="2">
        <row r="5">
          <cell r="F5">
            <v>39271.171642678717</v>
          </cell>
        </row>
        <row r="25">
          <cell r="F25">
            <v>47800.769792046696</v>
          </cell>
          <cell r="G25">
            <v>40268.066399124407</v>
          </cell>
          <cell r="H25">
            <v>46366.472090477924</v>
          </cell>
          <cell r="I25">
            <v>43307.763589930684</v>
          </cell>
          <cell r="J25">
            <v>28337.413352790951</v>
          </cell>
          <cell r="K25">
            <v>48090.16417365925</v>
          </cell>
          <cell r="L25">
            <v>68766.019700839111</v>
          </cell>
          <cell r="M25">
            <v>71142.433418460423</v>
          </cell>
          <cell r="N25">
            <v>60705.224370667638</v>
          </cell>
          <cell r="O25">
            <v>56579.77015687705</v>
          </cell>
          <cell r="P25">
            <v>56115.049252097771</v>
          </cell>
          <cell r="Q25">
            <v>56934.647938708498</v>
          </cell>
        </row>
        <row r="33">
          <cell r="F33">
            <v>20900.730554361839</v>
          </cell>
          <cell r="G33">
            <v>18666.342930812203</v>
          </cell>
          <cell r="H33">
            <v>25884.559518693597</v>
          </cell>
          <cell r="I33">
            <v>21084.856037816931</v>
          </cell>
          <cell r="J33">
            <v>24538.452943704342</v>
          </cell>
          <cell r="K33">
            <v>20413.046841426731</v>
          </cell>
          <cell r="L33">
            <v>20169.204984959175</v>
          </cell>
          <cell r="M33">
            <v>24055.745595186934</v>
          </cell>
          <cell r="N33">
            <v>19303.31757627847</v>
          </cell>
          <cell r="O33">
            <v>17626.282767511817</v>
          </cell>
          <cell r="P33">
            <v>18452.359260850881</v>
          </cell>
          <cell r="Q33">
            <v>17880.077352814784</v>
          </cell>
        </row>
      </sheetData>
      <sheetData sheetId="3"/>
      <sheetData sheetId="4">
        <row r="19">
          <cell r="F19">
            <v>63893.643122676578</v>
          </cell>
        </row>
      </sheetData>
      <sheetData sheetId="5"/>
      <sheetData sheetId="6">
        <row r="4">
          <cell r="F4" t="str">
            <v>Enero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3">
          <cell r="F33">
            <v>289914.47257553262</v>
          </cell>
        </row>
      </sheetData>
      <sheetData sheetId="1" refreshError="1"/>
      <sheetData sheetId="2" refreshError="1">
        <row r="16">
          <cell r="F16">
            <v>27666.293574693074</v>
          </cell>
        </row>
        <row r="25">
          <cell r="F25">
            <v>45823.798477709315</v>
          </cell>
          <cell r="G25">
            <v>40425.690467560707</v>
          </cell>
          <cell r="H25">
            <v>51437.07140268213</v>
          </cell>
          <cell r="I25">
            <v>44870.322580645159</v>
          </cell>
          <cell r="J25">
            <v>47175.962305183035</v>
          </cell>
          <cell r="K25">
            <v>51778.803914461765</v>
          </cell>
          <cell r="L25">
            <v>58554.389271475171</v>
          </cell>
          <cell r="M25">
            <v>56655.875317143895</v>
          </cell>
          <cell r="N25">
            <v>47954.353026458863</v>
          </cell>
          <cell r="O25">
            <v>58750.569046756071</v>
          </cell>
          <cell r="P25">
            <v>44123.573758608189</v>
          </cell>
          <cell r="Q25">
            <v>36784.762595143169</v>
          </cell>
        </row>
        <row r="33">
          <cell r="F33">
            <v>18215.241889584519</v>
          </cell>
          <cell r="G33">
            <v>16083.671030165055</v>
          </cell>
          <cell r="H33">
            <v>16277.450199203187</v>
          </cell>
          <cell r="I33">
            <v>21454.832100170745</v>
          </cell>
          <cell r="J33">
            <v>23164.063745019921</v>
          </cell>
          <cell r="K33">
            <v>23839.806488332386</v>
          </cell>
          <cell r="L33">
            <v>25409.914627205464</v>
          </cell>
          <cell r="M33">
            <v>25772.629482071712</v>
          </cell>
          <cell r="N33">
            <v>21926.858281161069</v>
          </cell>
          <cell r="O33">
            <v>22130.574843483209</v>
          </cell>
          <cell r="P33">
            <v>20351.781445645989</v>
          </cell>
          <cell r="Q33">
            <v>19492.196926579396</v>
          </cell>
        </row>
      </sheetData>
      <sheetData sheetId="3" refreshError="1"/>
      <sheetData sheetId="4">
        <row r="19">
          <cell r="F19">
            <v>49895.521377169462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9">
          <cell r="C39">
            <v>773.71038517796194</v>
          </cell>
          <cell r="D39">
            <v>877.09410043881041</v>
          </cell>
          <cell r="E39">
            <v>973.80789858605556</v>
          </cell>
          <cell r="F39">
            <v>573.61287176986832</v>
          </cell>
          <cell r="G39">
            <v>4837.162359824476</v>
          </cell>
          <cell r="H39">
            <v>386.85519258898097</v>
          </cell>
          <cell r="I39">
            <v>1217.2598732325696</v>
          </cell>
          <cell r="J39">
            <v>927.11847879083371</v>
          </cell>
          <cell r="K39">
            <v>1000.487567040468</v>
          </cell>
          <cell r="L39">
            <v>5097.1916138469041</v>
          </cell>
          <cell r="M39">
            <v>730.35592393954164</v>
          </cell>
          <cell r="N39">
            <v>773.71038517796194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8080.30905213191</v>
          </cell>
        </row>
        <row r="39">
          <cell r="C39">
            <v>1020.930612244898</v>
          </cell>
          <cell r="D39">
            <v>1423.6310204081631</v>
          </cell>
          <cell r="E39">
            <v>1315.8661224489795</v>
          </cell>
          <cell r="F39">
            <v>1366.9126530612245</v>
          </cell>
          <cell r="G39">
            <v>1622.145306122449</v>
          </cell>
          <cell r="H39">
            <v>1894.393469387755</v>
          </cell>
          <cell r="I39">
            <v>1298.850612244898</v>
          </cell>
          <cell r="J39">
            <v>1934.0963265306123</v>
          </cell>
          <cell r="K39">
            <v>1247.8040816326529</v>
          </cell>
          <cell r="L39">
            <v>1281.8351020408163</v>
          </cell>
          <cell r="M39">
            <v>1208.1012244897959</v>
          </cell>
          <cell r="N39">
            <v>5451.9902040816323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C14">
            <v>396.19246316338501</v>
          </cell>
        </row>
        <row r="39">
          <cell r="C39">
            <v>1061.1207319065511</v>
          </cell>
          <cell r="D39">
            <v>1363.4830909982029</v>
          </cell>
          <cell r="E39">
            <v>1243.6791373958504</v>
          </cell>
          <cell r="F39">
            <v>1705.7801012906389</v>
          </cell>
          <cell r="G39">
            <v>1460.4672439143931</v>
          </cell>
          <cell r="H39">
            <v>1836.9939552360725</v>
          </cell>
          <cell r="I39">
            <v>1026.8910308773075</v>
          </cell>
          <cell r="J39">
            <v>2535.9385721287372</v>
          </cell>
          <cell r="K39">
            <v>1277.9088384250938</v>
          </cell>
          <cell r="L39">
            <v>1671.5504002613952</v>
          </cell>
          <cell r="M39">
            <v>1140.9900343081197</v>
          </cell>
          <cell r="N39">
            <v>1078.2355824211729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8">
          <cell r="C38">
            <v>3198.2646420824294</v>
          </cell>
          <cell r="D38">
            <v>0</v>
          </cell>
          <cell r="E38">
            <v>2703.6876355748373</v>
          </cell>
          <cell r="F38">
            <v>0</v>
          </cell>
          <cell r="G38">
            <v>3470.2819956616054</v>
          </cell>
          <cell r="H38">
            <v>3280.6941431670284</v>
          </cell>
          <cell r="I38">
            <v>2703.6876355748373</v>
          </cell>
          <cell r="J38">
            <v>2843.8177874186549</v>
          </cell>
          <cell r="K38">
            <v>3305.4229934924078</v>
          </cell>
          <cell r="L38">
            <v>3165.2928416485902</v>
          </cell>
          <cell r="M38">
            <v>2489.3709327548809</v>
          </cell>
          <cell r="N38">
            <v>2464.642082429501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4737.4775703825926</v>
          </cell>
        </row>
        <row r="38">
          <cell r="C38">
            <v>1582.7709158704265</v>
          </cell>
          <cell r="D38">
            <v>2590.7247727802378</v>
          </cell>
          <cell r="E38">
            <v>2307.3642507573995</v>
          </cell>
          <cell r="F38">
            <v>3149.3498019109766</v>
          </cell>
          <cell r="G38">
            <v>3505.5744581682593</v>
          </cell>
          <cell r="H38">
            <v>3376.0382195292473</v>
          </cell>
          <cell r="I38">
            <v>3286.9820554649268</v>
          </cell>
          <cell r="J38">
            <v>2388.3243999067818</v>
          </cell>
          <cell r="K38">
            <v>3173.6378466557912</v>
          </cell>
          <cell r="L38">
            <v>3481.2864134234446</v>
          </cell>
          <cell r="M38">
            <v>3084.5816825914708</v>
          </cell>
          <cell r="N38">
            <v>0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3">
          <cell r="C13">
            <v>1048.3528352835285</v>
          </cell>
        </row>
        <row r="38">
          <cell r="C38">
            <v>3315.7981651376149</v>
          </cell>
          <cell r="D38">
            <v>0</v>
          </cell>
          <cell r="E38">
            <v>3395.889908256881</v>
          </cell>
          <cell r="F38">
            <v>3283.7614678899085</v>
          </cell>
          <cell r="G38">
            <v>6639.6055045871562</v>
          </cell>
          <cell r="H38">
            <v>2635.0183486238534</v>
          </cell>
          <cell r="I38">
            <v>3331.8165137614678</v>
          </cell>
          <cell r="J38">
            <v>3195.6605504587155</v>
          </cell>
          <cell r="K38">
            <v>3331.8165137614678</v>
          </cell>
          <cell r="L38">
            <v>3291.770642201835</v>
          </cell>
          <cell r="M38">
            <v>3395.889908256881</v>
          </cell>
          <cell r="N38">
            <v>2530.8990825688074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F7" sqref="F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80" t="s">
        <v>18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B5" s="83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5" t="s">
        <v>17</v>
      </c>
      <c r="P5" s="78" t="s">
        <v>0</v>
      </c>
      <c r="Q5" s="78" t="s">
        <v>19</v>
      </c>
    </row>
    <row r="6" spans="1:17" s="5" customFormat="1" ht="17.100000000000001" customHeight="1" thickBot="1">
      <c r="B6" s="84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6"/>
      <c r="P6" s="79"/>
      <c r="Q6" s="79"/>
    </row>
    <row r="7" spans="1:17" ht="17.100000000000001" customHeight="1">
      <c r="A7" s="17">
        <v>2017</v>
      </c>
      <c r="B7" s="26">
        <v>1710</v>
      </c>
      <c r="C7" s="25">
        <f>[1]AXARQUIA!F25+[1]AXARQUIA!F33</f>
        <v>71500.449520479553</v>
      </c>
      <c r="D7" s="16">
        <f>[1]AXARQUIA!G25+[1]AXARQUIA!G33</f>
        <v>65257.558125651238</v>
      </c>
      <c r="E7" s="16">
        <f>[1]AXARQUIA!H25+[1]AXARQUIA!H33</f>
        <v>81109.463259406344</v>
      </c>
      <c r="F7" s="16">
        <f>[1]AXARQUIA!I25+[1]AXARQUIA!I33</f>
        <v>75597.550827279832</v>
      </c>
      <c r="G7" s="16">
        <f>[1]AXARQUIA!J25+[1]AXARQUIA!J33</f>
        <v>91018.624460039908</v>
      </c>
      <c r="H7" s="16">
        <f>[1]AXARQUIA!K25+[1]AXARQUIA!K33</f>
        <v>85138.996818544954</v>
      </c>
      <c r="I7" s="16">
        <f>[1]AXARQUIA!L25+[1]AXARQUIA!L33</f>
        <v>89751.602653152469</v>
      </c>
      <c r="J7" s="16">
        <f>[1]AXARQUIA!M25+[1]AXARQUIA!M33</f>
        <v>99297.802080579233</v>
      </c>
      <c r="K7" s="16">
        <f>[1]AXARQUIA!N25+[1]AXARQUIA!N33</f>
        <v>85787.066954121066</v>
      </c>
      <c r="L7" s="16">
        <f>[1]AXARQUIA!O25+[1]AXARQUIA!O33</f>
        <v>84935.703063814566</v>
      </c>
      <c r="M7" s="16">
        <f>[1]AXARQUIA!P25+[1]AXARQUIA!P33</f>
        <v>71734.987826276454</v>
      </c>
      <c r="N7" s="16">
        <f>[1]AXARQUIA!Q25+[1]AXARQUIA!Q33</f>
        <v>66214.626063565331</v>
      </c>
      <c r="O7" s="41">
        <f>SUM(C7:N7)</f>
        <v>967344.43165291089</v>
      </c>
      <c r="P7" s="42">
        <f>O7/B7</f>
        <v>565.69849804263799</v>
      </c>
      <c r="Q7" s="43">
        <f>P7/1000</f>
        <v>0.56569849804263794</v>
      </c>
    </row>
    <row r="8" spans="1:17" s="5" customFormat="1" ht="16.95" customHeight="1">
      <c r="A8" s="62">
        <v>2016</v>
      </c>
      <c r="B8" s="63">
        <v>1737</v>
      </c>
      <c r="C8" s="15">
        <f>[2]AXARQUIA!F25+[2]AXARQUIA!F33</f>
        <v>68701.500346408531</v>
      </c>
      <c r="D8" s="64">
        <f>[2]AXARQUIA!G25+[2]AXARQUIA!G33</f>
        <v>58934.409329936607</v>
      </c>
      <c r="E8" s="64">
        <f>[2]AXARQUIA!H25+[2]AXARQUIA!H33</f>
        <v>72251.031609171521</v>
      </c>
      <c r="F8" s="64">
        <f>[2]AXARQUIA!I25+[2]AXARQUIA!I33</f>
        <v>64392.619627747612</v>
      </c>
      <c r="G8" s="64">
        <f>[2]AXARQUIA!J25+[2]AXARQUIA!J33</f>
        <v>52875.866296495296</v>
      </c>
      <c r="H8" s="64">
        <f>[2]AXARQUIA!K25+[2]AXARQUIA!K33</f>
        <v>68503.211015085981</v>
      </c>
      <c r="I8" s="64">
        <f>[2]AXARQUIA!L25+[2]AXARQUIA!L33</f>
        <v>88935.224685798283</v>
      </c>
      <c r="J8" s="64">
        <f>[2]AXARQUIA!M25+[2]AXARQUIA!M33</f>
        <v>95198.179013647357</v>
      </c>
      <c r="K8" s="64">
        <f>[2]AXARQUIA!N25+[2]AXARQUIA!N33</f>
        <v>80008.541946946105</v>
      </c>
      <c r="L8" s="64">
        <f>[2]AXARQUIA!O25+[2]AXARQUIA!O33</f>
        <v>74206.052924388874</v>
      </c>
      <c r="M8" s="64">
        <f>[2]AXARQUIA!P25+[2]AXARQUIA!P33</f>
        <v>74567.408512948648</v>
      </c>
      <c r="N8" s="64">
        <f>[2]AXARQUIA!Q25+[2]AXARQUIA!Q33</f>
        <v>74814.725291523282</v>
      </c>
      <c r="O8" s="41">
        <f>SUM(C8:N8)</f>
        <v>873388.77060009807</v>
      </c>
      <c r="P8" s="42">
        <f>O8/B8</f>
        <v>502.81449084634318</v>
      </c>
      <c r="Q8" s="43">
        <f>P8/1000</f>
        <v>0.50281449084634322</v>
      </c>
    </row>
    <row r="9" spans="1:17" s="6" customFormat="1" ht="16.95" customHeight="1" thickBot="1">
      <c r="A9" s="18">
        <v>2015</v>
      </c>
      <c r="B9" s="27">
        <v>1746</v>
      </c>
      <c r="C9" s="30">
        <f>[3]AXARQUIA!F25+[3]AXARQUIA!F33</f>
        <v>64039.040367293834</v>
      </c>
      <c r="D9" s="19">
        <f>[3]AXARQUIA!G25+[3]AXARQUIA!G33</f>
        <v>56509.36149772576</v>
      </c>
      <c r="E9" s="19">
        <f>[3]AXARQUIA!H25+[3]AXARQUIA!H33</f>
        <v>67714.521601885324</v>
      </c>
      <c r="F9" s="19">
        <f>[3]AXARQUIA!I25+[3]AXARQUIA!I33</f>
        <v>66325.154680815904</v>
      </c>
      <c r="G9" s="19">
        <f>[3]AXARQUIA!J25+[3]AXARQUIA!J33</f>
        <v>70340.026050202956</v>
      </c>
      <c r="H9" s="19">
        <f>[3]AXARQUIA!K25+[3]AXARQUIA!K33</f>
        <v>75618.610402794147</v>
      </c>
      <c r="I9" s="19">
        <f>[3]AXARQUIA!L25+[3]AXARQUIA!L33</f>
        <v>83964.303898680635</v>
      </c>
      <c r="J9" s="19">
        <f>[3]AXARQUIA!M25+[3]AXARQUIA!M33</f>
        <v>82428.504799215603</v>
      </c>
      <c r="K9" s="19">
        <f>[3]AXARQUIA!N25+[3]AXARQUIA!N33</f>
        <v>69881.211307619931</v>
      </c>
      <c r="L9" s="19">
        <f>[3]AXARQUIA!O25+[3]AXARQUIA!O33</f>
        <v>80881.143890239284</v>
      </c>
      <c r="M9" s="19">
        <f>[3]AXARQUIA!P25+[3]AXARQUIA!P33</f>
        <v>64475.355204254178</v>
      </c>
      <c r="N9" s="30">
        <f>[3]AXARQUIA!Q25+[3]AXARQUIA!Q33</f>
        <v>56276.959521722565</v>
      </c>
      <c r="O9" s="38">
        <f>SUM(C9:N9)</f>
        <v>838454.19322245009</v>
      </c>
      <c r="P9" s="39">
        <f>O9/B9</f>
        <v>480.21431456039522</v>
      </c>
      <c r="Q9" s="40">
        <f>P9/1000</f>
        <v>0.48021431456039521</v>
      </c>
    </row>
    <row r="23" ht="15.75" customHeight="1"/>
    <row r="33" spans="2:13">
      <c r="B33" s="81" t="s">
        <v>14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F7" sqref="F7: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80" t="s">
        <v>20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7" ht="17.25" customHeight="1"/>
    <row r="4" spans="1:17" ht="17.25" customHeight="1" thickBot="1"/>
    <row r="5" spans="1:17" ht="16.5" customHeight="1">
      <c r="A5" s="5"/>
      <c r="B5" s="89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1" t="s">
        <v>17</v>
      </c>
      <c r="P5" s="87" t="s">
        <v>0</v>
      </c>
      <c r="Q5" s="87" t="s">
        <v>19</v>
      </c>
    </row>
    <row r="6" spans="1:17" ht="17.100000000000001" customHeight="1" thickBot="1">
      <c r="A6" s="5"/>
      <c r="B6" s="90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2"/>
      <c r="P6" s="88"/>
      <c r="Q6" s="88"/>
    </row>
    <row r="7" spans="1:17" s="13" customFormat="1" ht="16.95" customHeight="1">
      <c r="A7" s="17">
        <v>2017</v>
      </c>
      <c r="B7" s="63">
        <v>1710</v>
      </c>
      <c r="C7" s="15">
        <f>'[4]Por Municipio - 2017'!C39</f>
        <v>773.71038517796194</v>
      </c>
      <c r="D7" s="64">
        <f>'[4]Por Municipio - 2017'!D39</f>
        <v>877.09410043881041</v>
      </c>
      <c r="E7" s="64">
        <f>'[4]Por Municipio - 2017'!E39</f>
        <v>973.80789858605556</v>
      </c>
      <c r="F7" s="64">
        <f>'[4]Por Municipio - 2017'!F39</f>
        <v>573.61287176986832</v>
      </c>
      <c r="G7" s="64">
        <f>'[4]Por Municipio - 2017'!G39</f>
        <v>4837.162359824476</v>
      </c>
      <c r="H7" s="64">
        <f>'[4]Por Municipio - 2017'!H39</f>
        <v>386.85519258898097</v>
      </c>
      <c r="I7" s="64">
        <f>'[4]Por Municipio - 2017'!I39</f>
        <v>1217.2598732325696</v>
      </c>
      <c r="J7" s="64">
        <f>'[4]Por Municipio - 2017'!J39</f>
        <v>927.11847879083371</v>
      </c>
      <c r="K7" s="64">
        <f>'[4]Por Municipio - 2017'!K39</f>
        <v>1000.487567040468</v>
      </c>
      <c r="L7" s="64">
        <f>'[4]Por Municipio - 2017'!L39</f>
        <v>5097.1916138469041</v>
      </c>
      <c r="M7" s="64">
        <f>'[4]Por Municipio - 2017'!M39</f>
        <v>730.35592393954164</v>
      </c>
      <c r="N7" s="64">
        <f>'[4]Por Municipio - 2017'!N39</f>
        <v>773.71038517796194</v>
      </c>
      <c r="O7" s="41">
        <f>SUM(C7:N7)</f>
        <v>18168.366650414428</v>
      </c>
      <c r="P7" s="44">
        <f>O7/B7</f>
        <v>10.624775818955806</v>
      </c>
      <c r="Q7" s="45">
        <f>P7/1000</f>
        <v>1.0624775818955805E-2</v>
      </c>
    </row>
    <row r="8" spans="1:17" s="13" customFormat="1" ht="16.95" customHeight="1">
      <c r="A8" s="62">
        <v>2016</v>
      </c>
      <c r="B8" s="63">
        <v>1737</v>
      </c>
      <c r="C8" s="15">
        <f>'[5]Por Municipio - 2016'!C39</f>
        <v>1020.930612244898</v>
      </c>
      <c r="D8" s="64">
        <f>'[5]Por Municipio - 2016'!D39</f>
        <v>1423.6310204081631</v>
      </c>
      <c r="E8" s="64">
        <f>'[5]Por Municipio - 2016'!E39</f>
        <v>1315.8661224489795</v>
      </c>
      <c r="F8" s="64">
        <f>'[5]Por Municipio - 2016'!F39</f>
        <v>1366.9126530612245</v>
      </c>
      <c r="G8" s="64">
        <f>'[5]Por Municipio - 2016'!G39</f>
        <v>1622.145306122449</v>
      </c>
      <c r="H8" s="64">
        <f>'[5]Por Municipio - 2016'!H39</f>
        <v>1894.393469387755</v>
      </c>
      <c r="I8" s="64">
        <f>'[5]Por Municipio - 2016'!I39</f>
        <v>1298.850612244898</v>
      </c>
      <c r="J8" s="64">
        <f>'[5]Por Municipio - 2016'!J39</f>
        <v>1934.0963265306123</v>
      </c>
      <c r="K8" s="64">
        <f>'[5]Por Municipio - 2016'!K39</f>
        <v>1247.8040816326529</v>
      </c>
      <c r="L8" s="64">
        <f>'[5]Por Municipio - 2016'!L39</f>
        <v>1281.8351020408163</v>
      </c>
      <c r="M8" s="64">
        <f>'[5]Por Municipio - 2016'!M39</f>
        <v>1208.1012244897959</v>
      </c>
      <c r="N8" s="15">
        <f>'[5]Por Municipio - 2016'!N39</f>
        <v>5451.9902040816323</v>
      </c>
      <c r="O8" s="41">
        <f>SUM(C8:N8)</f>
        <v>21066.556734693877</v>
      </c>
      <c r="P8" s="44">
        <f>O8/B8</f>
        <v>12.128127078119675</v>
      </c>
      <c r="Q8" s="45">
        <f>P8/1000</f>
        <v>1.2128127078119675E-2</v>
      </c>
    </row>
    <row r="9" spans="1:17" s="7" customFormat="1" ht="16.95" customHeight="1" thickBot="1">
      <c r="A9" s="18">
        <v>2015</v>
      </c>
      <c r="B9" s="27">
        <v>1746</v>
      </c>
      <c r="C9" s="30">
        <f>'[6]Por Municipio - 2015'!C39</f>
        <v>1061.1207319065511</v>
      </c>
      <c r="D9" s="19">
        <f>'[6]Por Municipio - 2015'!D39</f>
        <v>1363.4830909982029</v>
      </c>
      <c r="E9" s="19">
        <f>'[6]Por Municipio - 2015'!E39</f>
        <v>1243.6791373958504</v>
      </c>
      <c r="F9" s="19">
        <f>'[6]Por Municipio - 2015'!F39</f>
        <v>1705.7801012906389</v>
      </c>
      <c r="G9" s="19">
        <f>'[6]Por Municipio - 2015'!G39</f>
        <v>1460.4672439143931</v>
      </c>
      <c r="H9" s="19">
        <f>'[6]Por Municipio - 2015'!H39</f>
        <v>1836.9939552360725</v>
      </c>
      <c r="I9" s="19">
        <f>'[6]Por Municipio - 2015'!I39</f>
        <v>1026.8910308773075</v>
      </c>
      <c r="J9" s="19">
        <f>'[6]Por Municipio - 2015'!J39</f>
        <v>2535.9385721287372</v>
      </c>
      <c r="K9" s="19">
        <f>'[6]Por Municipio - 2015'!K39</f>
        <v>1277.9088384250938</v>
      </c>
      <c r="L9" s="19">
        <f>'[6]Por Municipio - 2015'!L39</f>
        <v>1671.5504002613952</v>
      </c>
      <c r="M9" s="19">
        <f>'[6]Por Municipio - 2015'!M39</f>
        <v>1140.9900343081197</v>
      </c>
      <c r="N9" s="30">
        <f>'[6]Por Municipio - 2015'!N39</f>
        <v>1078.2355824211729</v>
      </c>
      <c r="O9" s="38">
        <f>SUM(C9:N9)</f>
        <v>17403.038719163535</v>
      </c>
      <c r="P9" s="46">
        <f>O9/B9</f>
        <v>9.9673761278141662</v>
      </c>
      <c r="Q9" s="47">
        <f>P9/1000</f>
        <v>9.9673761278141655E-3</v>
      </c>
    </row>
    <row r="32" spans="2:14">
      <c r="B32" s="81" t="s">
        <v>15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G7" sqref="G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80" t="s">
        <v>21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7" ht="15" thickBot="1"/>
    <row r="5" spans="1:17" ht="16.5" customHeight="1">
      <c r="A5" s="5"/>
      <c r="B5" s="95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7" t="s">
        <v>17</v>
      </c>
      <c r="P5" s="93" t="s">
        <v>0</v>
      </c>
      <c r="Q5" s="93" t="s">
        <v>19</v>
      </c>
    </row>
    <row r="6" spans="1:17" ht="17.100000000000001" customHeight="1" thickBot="1">
      <c r="A6" s="5"/>
      <c r="B6" s="96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8"/>
      <c r="P6" s="94"/>
      <c r="Q6" s="94"/>
    </row>
    <row r="7" spans="1:17" ht="17.100000000000001" customHeight="1">
      <c r="A7" s="17">
        <v>2017</v>
      </c>
      <c r="B7" s="26">
        <v>1710</v>
      </c>
      <c r="C7" s="25">
        <f>'[7]VIDRIO POR MUNICIPIOS'!C38</f>
        <v>3198.2646420824294</v>
      </c>
      <c r="D7" s="16">
        <f>'[7]VIDRIO POR MUNICIPIOS'!D38</f>
        <v>0</v>
      </c>
      <c r="E7" s="25">
        <f>'[7]VIDRIO POR MUNICIPIOS'!E38</f>
        <v>2703.6876355748373</v>
      </c>
      <c r="F7" s="16">
        <f>'[7]VIDRIO POR MUNICIPIOS'!F38</f>
        <v>0</v>
      </c>
      <c r="G7" s="16">
        <f>'[7]VIDRIO POR MUNICIPIOS'!G38</f>
        <v>3470.2819956616054</v>
      </c>
      <c r="H7" s="16">
        <f>'[7]VIDRIO POR MUNICIPIOS'!H38</f>
        <v>3280.6941431670284</v>
      </c>
      <c r="I7" s="16">
        <f>'[7]VIDRIO POR MUNICIPIOS'!I38</f>
        <v>2703.6876355748373</v>
      </c>
      <c r="J7" s="16">
        <f>'[7]VIDRIO POR MUNICIPIOS'!J38</f>
        <v>2843.8177874186549</v>
      </c>
      <c r="K7" s="16">
        <f>'[7]VIDRIO POR MUNICIPIOS'!K38</f>
        <v>3305.4229934924078</v>
      </c>
      <c r="L7" s="16">
        <f>'[7]VIDRIO POR MUNICIPIOS'!L38</f>
        <v>3165.2928416485902</v>
      </c>
      <c r="M7" s="16">
        <f>'[7]VIDRIO POR MUNICIPIOS'!M38</f>
        <v>2489.3709327548809</v>
      </c>
      <c r="N7" s="16">
        <f>'[7]VIDRIO POR MUNICIPIOS'!N38</f>
        <v>2464.642082429501</v>
      </c>
      <c r="O7" s="74">
        <f>SUM(C7:N7)</f>
        <v>29625.162689804776</v>
      </c>
      <c r="P7" s="48">
        <f>O7/B7</f>
        <v>17.324656543745483</v>
      </c>
      <c r="Q7" s="49">
        <f>P7/1000</f>
        <v>1.7324656543745483E-2</v>
      </c>
    </row>
    <row r="8" spans="1:17" s="13" customFormat="1" ht="16.95" customHeight="1">
      <c r="A8" s="62">
        <v>2016</v>
      </c>
      <c r="B8" s="63">
        <v>1737</v>
      </c>
      <c r="C8" s="15">
        <f>'[8]VIDRIO POR MUNICIPIOS'!C38</f>
        <v>1582.7709158704265</v>
      </c>
      <c r="D8" s="64">
        <f>'[8]VIDRIO POR MUNICIPIOS'!D38</f>
        <v>2590.7247727802378</v>
      </c>
      <c r="E8" s="64">
        <f>'[8]VIDRIO POR MUNICIPIOS'!E38</f>
        <v>2307.3642507573995</v>
      </c>
      <c r="F8" s="64">
        <f>'[8]VIDRIO POR MUNICIPIOS'!F38</f>
        <v>3149.3498019109766</v>
      </c>
      <c r="G8" s="64">
        <f>'[8]VIDRIO POR MUNICIPIOS'!G38</f>
        <v>3505.5744581682593</v>
      </c>
      <c r="H8" s="64">
        <f>'[8]VIDRIO POR MUNICIPIOS'!H38</f>
        <v>3376.0382195292473</v>
      </c>
      <c r="I8" s="64">
        <f>'[8]VIDRIO POR MUNICIPIOS'!I38</f>
        <v>3286.9820554649268</v>
      </c>
      <c r="J8" s="64">
        <f>'[8]VIDRIO POR MUNICIPIOS'!J38</f>
        <v>2388.3243999067818</v>
      </c>
      <c r="K8" s="64">
        <f>'[8]VIDRIO POR MUNICIPIOS'!K38</f>
        <v>3173.6378466557912</v>
      </c>
      <c r="L8" s="64">
        <f>'[8]VIDRIO POR MUNICIPIOS'!L38</f>
        <v>3481.2864134234446</v>
      </c>
      <c r="M8" s="64">
        <f>'[8]VIDRIO POR MUNICIPIOS'!M38</f>
        <v>3084.5816825914708</v>
      </c>
      <c r="N8" s="75">
        <f>'[8]VIDRIO POR MUNICIPIOS'!N38</f>
        <v>0</v>
      </c>
      <c r="O8" s="74">
        <f>SUM(C8:N8)</f>
        <v>31926.634817058959</v>
      </c>
      <c r="P8" s="48">
        <f>O8/B8</f>
        <v>18.380330925192261</v>
      </c>
      <c r="Q8" s="49">
        <f>P8/1000</f>
        <v>1.838033092519226E-2</v>
      </c>
    </row>
    <row r="9" spans="1:17" s="4" customFormat="1" ht="16.95" customHeight="1" thickBot="1">
      <c r="A9" s="18">
        <v>2015</v>
      </c>
      <c r="B9" s="27">
        <v>1746</v>
      </c>
      <c r="C9" s="23">
        <f>'[9]VIDRIO POR MUNICIPIOS'!C38</f>
        <v>3315.7981651376149</v>
      </c>
      <c r="D9" s="60">
        <f>'[9]VIDRIO POR MUNICIPIOS'!D38</f>
        <v>0</v>
      </c>
      <c r="E9" s="60">
        <f>'[9]VIDRIO POR MUNICIPIOS'!E38</f>
        <v>3395.889908256881</v>
      </c>
      <c r="F9" s="60">
        <f>'[9]VIDRIO POR MUNICIPIOS'!F38</f>
        <v>3283.7614678899085</v>
      </c>
      <c r="G9" s="60">
        <f>'[9]VIDRIO POR MUNICIPIOS'!G38</f>
        <v>6639.6055045871562</v>
      </c>
      <c r="H9" s="60">
        <f>'[9]VIDRIO POR MUNICIPIOS'!H38</f>
        <v>2635.0183486238534</v>
      </c>
      <c r="I9" s="60">
        <f>'[9]VIDRIO POR MUNICIPIOS'!I38</f>
        <v>3331.8165137614678</v>
      </c>
      <c r="J9" s="60">
        <f>'[9]VIDRIO POR MUNICIPIOS'!J38</f>
        <v>3195.6605504587155</v>
      </c>
      <c r="K9" s="60">
        <f>'[9]VIDRIO POR MUNICIPIOS'!K38</f>
        <v>3331.8165137614678</v>
      </c>
      <c r="L9" s="60">
        <f>'[9]VIDRIO POR MUNICIPIOS'!L38</f>
        <v>3291.770642201835</v>
      </c>
      <c r="M9" s="60">
        <f>'[9]VIDRIO POR MUNICIPIOS'!M38</f>
        <v>3395.889908256881</v>
      </c>
      <c r="N9" s="76">
        <f>'[9]VIDRIO POR MUNICIPIOS'!N38</f>
        <v>2530.8990825688074</v>
      </c>
      <c r="O9" s="77">
        <f>SUM(C9:N9)</f>
        <v>38347.926605504588</v>
      </c>
      <c r="P9" s="50">
        <f>O9/B9</f>
        <v>21.963302752293579</v>
      </c>
      <c r="Q9" s="51">
        <f>P9/1000</f>
        <v>2.1963302752293579E-2</v>
      </c>
    </row>
    <row r="34" spans="2:13">
      <c r="B34" s="81" t="s">
        <v>15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80" t="s">
        <v>22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7" ht="15" thickBot="1"/>
    <row r="5" spans="1:17" ht="16.5" customHeight="1">
      <c r="B5" s="105" t="s">
        <v>1</v>
      </c>
      <c r="C5" s="107" t="s">
        <v>16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1" t="s">
        <v>17</v>
      </c>
      <c r="P5" s="103" t="s">
        <v>0</v>
      </c>
      <c r="Q5" s="99" t="s">
        <v>19</v>
      </c>
    </row>
    <row r="6" spans="1:17" ht="17.100000000000001" customHeight="1" thickBot="1">
      <c r="B6" s="106"/>
      <c r="C6" s="65" t="s">
        <v>2</v>
      </c>
      <c r="D6" s="66" t="s">
        <v>3</v>
      </c>
      <c r="E6" s="67" t="s">
        <v>4</v>
      </c>
      <c r="F6" s="67" t="s">
        <v>5</v>
      </c>
      <c r="G6" s="67" t="s">
        <v>6</v>
      </c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6" t="s">
        <v>13</v>
      </c>
      <c r="O6" s="102"/>
      <c r="P6" s="104"/>
      <c r="Q6" s="100"/>
    </row>
    <row r="7" spans="1:17" ht="17.100000000000001" customHeight="1">
      <c r="A7" s="35">
        <v>2017</v>
      </c>
      <c r="B7" s="61">
        <v>1710</v>
      </c>
      <c r="C7" s="68">
        <f>'[10]1.2'!E$32</f>
        <v>725.37313432835822</v>
      </c>
      <c r="D7" s="68">
        <f>'[10]1.2'!F$32</f>
        <v>691.79104477611941</v>
      </c>
      <c r="E7" s="68">
        <f>'[10]1.2'!G$32</f>
        <v>663.58208955223881</v>
      </c>
      <c r="F7" s="68">
        <f>'[10]1.2'!H$32</f>
        <v>838.20895522388059</v>
      </c>
      <c r="G7" s="68">
        <f>'[10]1.2'!I$32</f>
        <v>898.65671641791039</v>
      </c>
      <c r="H7" s="68">
        <f>'[10]1.2'!J$32</f>
        <v>961.79104477611952</v>
      </c>
      <c r="I7" s="68">
        <f>'[10]1.2'!K$32</f>
        <v>1108.2089552238806</v>
      </c>
      <c r="J7" s="68">
        <f>'[10]1.2'!L$32</f>
        <v>940.29850746268653</v>
      </c>
      <c r="K7" s="68">
        <f>'[10]1.2'!M$32</f>
        <v>889.25373134328356</v>
      </c>
      <c r="L7" s="68">
        <f>'[10]1.2'!N$32</f>
        <v>676.28571428571422</v>
      </c>
      <c r="M7" s="68">
        <f>'[10]1.2'!O$32</f>
        <v>514.28571428571433</v>
      </c>
      <c r="N7" s="68">
        <f>'[10]1.2'!P$32</f>
        <v>729.40298507462683</v>
      </c>
      <c r="O7" s="71">
        <f>SUM(C7:N7)</f>
        <v>9637.1385927505326</v>
      </c>
      <c r="P7" s="72">
        <f>O7/B7</f>
        <v>5.635753563012007</v>
      </c>
      <c r="Q7" s="55">
        <f>P7/1000</f>
        <v>5.6357535630120071E-3</v>
      </c>
    </row>
    <row r="8" spans="1:17" ht="16.95" customHeight="1">
      <c r="A8" s="69">
        <v>2016</v>
      </c>
      <c r="B8" s="70">
        <v>1737</v>
      </c>
      <c r="C8" s="52">
        <v>660</v>
      </c>
      <c r="D8" s="53">
        <v>540</v>
      </c>
      <c r="E8" s="54">
        <v>964</v>
      </c>
      <c r="F8" s="54">
        <v>635</v>
      </c>
      <c r="G8" s="54">
        <v>1069</v>
      </c>
      <c r="H8" s="54">
        <v>917</v>
      </c>
      <c r="I8" s="54">
        <v>540</v>
      </c>
      <c r="J8" s="54">
        <v>1196</v>
      </c>
      <c r="K8" s="54">
        <v>1040</v>
      </c>
      <c r="L8" s="54">
        <v>721</v>
      </c>
      <c r="M8" s="54">
        <v>809</v>
      </c>
      <c r="N8" s="53">
        <v>707</v>
      </c>
      <c r="O8" s="71">
        <f>SUM(C8:N8)</f>
        <v>9798</v>
      </c>
      <c r="P8" s="72">
        <f>O8/B8</f>
        <v>5.6407599309153715</v>
      </c>
      <c r="Q8" s="55">
        <f>P8/1000</f>
        <v>5.6407599309153712E-3</v>
      </c>
    </row>
    <row r="9" spans="1:17" s="4" customFormat="1" ht="16.95" customHeight="1" thickBot="1">
      <c r="A9" s="36">
        <v>2015</v>
      </c>
      <c r="B9" s="34">
        <v>1746</v>
      </c>
      <c r="C9" s="56">
        <v>533</v>
      </c>
      <c r="D9" s="57">
        <v>619</v>
      </c>
      <c r="E9" s="58">
        <v>549</v>
      </c>
      <c r="F9" s="58">
        <v>854</v>
      </c>
      <c r="G9" s="58">
        <v>822</v>
      </c>
      <c r="H9" s="58">
        <v>809</v>
      </c>
      <c r="I9" s="58">
        <v>1055</v>
      </c>
      <c r="J9" s="58">
        <v>894</v>
      </c>
      <c r="K9" s="58">
        <v>889</v>
      </c>
      <c r="L9" s="58">
        <v>692</v>
      </c>
      <c r="M9" s="58">
        <v>762</v>
      </c>
      <c r="N9" s="57">
        <v>1029</v>
      </c>
      <c r="O9" s="73">
        <f>SUM(C9:N9)</f>
        <v>9507</v>
      </c>
      <c r="P9" s="59">
        <f>O9/B9</f>
        <v>5.4450171821305844</v>
      </c>
      <c r="Q9" s="37">
        <f>P9/1000</f>
        <v>5.445017182130584E-3</v>
      </c>
    </row>
    <row r="12" spans="1:17">
      <c r="H12" s="11"/>
    </row>
    <row r="33" spans="2:10">
      <c r="B33" s="81" t="s">
        <v>15</v>
      </c>
      <c r="C33" s="81"/>
      <c r="D33" s="81"/>
      <c r="E33" s="81"/>
      <c r="F33" s="81"/>
      <c r="G33" s="81"/>
      <c r="H33" s="81"/>
      <c r="I33" s="81"/>
      <c r="J33" s="81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