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H7" i="3"/>
  <c r="I7"/>
  <c r="J7"/>
  <c r="K7"/>
  <c r="L7"/>
  <c r="M7"/>
  <c r="N7"/>
  <c r="H7" i="2"/>
  <c r="I7"/>
  <c r="J7"/>
  <c r="K7"/>
  <c r="L7"/>
  <c r="M7"/>
  <c r="N7"/>
  <c r="H7" i="1"/>
  <c r="I7"/>
  <c r="J7"/>
  <c r="K7"/>
  <c r="L7"/>
  <c r="M7"/>
  <c r="N7"/>
  <c r="D7"/>
  <c r="E7"/>
  <c r="F7"/>
  <c r="G7"/>
  <c r="C7"/>
  <c r="D7" i="2"/>
  <c r="E7"/>
  <c r="F7"/>
  <c r="G7"/>
  <c r="C7"/>
  <c r="O7" s="1"/>
  <c r="P7" s="1"/>
  <c r="Q7" s="1"/>
  <c r="D7" i="3"/>
  <c r="E7"/>
  <c r="F7"/>
  <c r="G7"/>
  <c r="C7"/>
  <c r="O7" s="1"/>
  <c r="P7" s="1"/>
  <c r="Q7" s="1"/>
  <c r="O8" i="4"/>
  <c r="P8" s="1"/>
  <c r="Q8" s="1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9" i="4"/>
  <c r="P9" s="1"/>
  <c r="Q9" s="1"/>
  <c r="O8" i="1" l="1"/>
  <c r="P8" s="1"/>
  <c r="Q8" s="1"/>
  <c r="O8" i="2"/>
  <c r="P8" s="1"/>
  <c r="Q8" s="1"/>
  <c r="O7" i="1"/>
  <c r="P7" s="1"/>
  <c r="Q7" s="1"/>
  <c r="O9"/>
  <c r="P9" s="1"/>
  <c r="Q9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<sst xmlns="http://schemas.openxmlformats.org/spreadsheetml/2006/main" count="76" uniqueCount="23">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</sst>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5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6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6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6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6" borderId="9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4" fontId="23" fillId="8" borderId="9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4" fontId="23" fillId="8" borderId="15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RSU!$C$7:$N$7</c:f>
              <c:numCache>
                <c:formatCode>#,##0</c:formatCode>
                <c:ptCount val="12"/>
                <c:pt idx="0">
                  <c:v>65256.895897211274</c:v>
                </c:pt>
                <c:pt idx="1">
                  <c:v>62377.593809315229</c:v>
                </c:pt>
                <c:pt idx="2">
                  <c:v>57954.832822309829</c:v>
                </c:pt>
                <c:pt idx="3">
                  <c:v>53928.180756314789</c:v>
                </c:pt>
                <c:pt idx="4">
                  <c:v>62899.364870784055</c:v>
                </c:pt>
                <c:pt idx="5">
                  <c:v>61650.938823185868</c:v>
                </c:pt>
                <c:pt idx="6">
                  <c:v>71692.982917214191</c:v>
                </c:pt>
                <c:pt idx="7">
                  <c:v>81472.775587677039</c:v>
                </c:pt>
                <c:pt idx="8">
                  <c:v>56381.324280916924</c:v>
                </c:pt>
                <c:pt idx="9">
                  <c:v>34488.79398452329</c:v>
                </c:pt>
                <c:pt idx="10">
                  <c:v>62437.693093882321</c:v>
                </c:pt>
                <c:pt idx="11">
                  <c:v>42320.823477879982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63893.643122676578</c:v>
                </c:pt>
                <c:pt idx="1">
                  <c:v>56416.492708035461</c:v>
                </c:pt>
                <c:pt idx="2">
                  <c:v>62081.585644838437</c:v>
                </c:pt>
                <c:pt idx="3">
                  <c:v>60269.528167000288</c:v>
                </c:pt>
                <c:pt idx="4">
                  <c:v>67093.014012010288</c:v>
                </c:pt>
                <c:pt idx="5">
                  <c:v>65118.229911352588</c:v>
                </c:pt>
                <c:pt idx="6">
                  <c:v>62321.538461538461</c:v>
                </c:pt>
                <c:pt idx="7">
                  <c:v>76106.414069202176</c:v>
                </c:pt>
                <c:pt idx="8">
                  <c:v>60131.624249356588</c:v>
                </c:pt>
                <c:pt idx="9">
                  <c:v>63650.932227623678</c:v>
                </c:pt>
                <c:pt idx="10">
                  <c:v>60225.398913354307</c:v>
                </c:pt>
                <c:pt idx="11">
                  <c:v>59866.848727480698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49895.521377169462</c:v>
                </c:pt>
                <c:pt idx="1">
                  <c:v>51384.413715253278</c:v>
                </c:pt>
                <c:pt idx="2">
                  <c:v>54345.926344010157</c:v>
                </c:pt>
                <c:pt idx="3">
                  <c:v>63813.545929166081</c:v>
                </c:pt>
                <c:pt idx="4">
                  <c:v>62772.134894877949</c:v>
                </c:pt>
                <c:pt idx="5">
                  <c:v>61774.115987018486</c:v>
                </c:pt>
                <c:pt idx="6">
                  <c:v>69302.649922393117</c:v>
                </c:pt>
                <c:pt idx="7">
                  <c:v>74553.097220262454</c:v>
                </c:pt>
                <c:pt idx="8">
                  <c:v>68391.415267390999</c:v>
                </c:pt>
                <c:pt idx="9">
                  <c:v>66248.92902497531</c:v>
                </c:pt>
                <c:pt idx="10">
                  <c:v>60526.592352194159</c:v>
                </c:pt>
                <c:pt idx="11">
                  <c:v>57310.150980668834</c:v>
                </c:pt>
              </c:numCache>
            </c:numRef>
          </c:val>
        </c:ser>
        <c:marker val="1"/>
        <c:axId val="62612608"/>
        <c:axId val="62614144"/>
      </c:lineChart>
      <c:catAx>
        <c:axId val="626126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2614144"/>
        <c:crossesAt val="0"/>
        <c:auto val="1"/>
        <c:lblAlgn val="ctr"/>
        <c:lblOffset val="100"/>
      </c:catAx>
      <c:valAx>
        <c:axId val="626141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261260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606350797165787"/>
          <c:y val="0.84043583131903554"/>
          <c:w val="0.50600530338480765"/>
          <c:h val="0.11075987390302421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03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CARTON!$C$7:$N$7</c:f>
              <c:numCache>
                <c:formatCode>#,##0</c:formatCode>
                <c:ptCount val="12"/>
                <c:pt idx="0">
                  <c:v>991.45139294759406</c:v>
                </c:pt>
                <c:pt idx="1">
                  <c:v>521.2409896746542</c:v>
                </c:pt>
                <c:pt idx="2">
                  <c:v>1775.1353984024936</c:v>
                </c:pt>
                <c:pt idx="3">
                  <c:v>765.45879602571597</c:v>
                </c:pt>
                <c:pt idx="4">
                  <c:v>1735.0399376582895</c:v>
                </c:pt>
                <c:pt idx="5">
                  <c:v>1206.5088642119617</c:v>
                </c:pt>
                <c:pt idx="6">
                  <c:v>1210.1539060977984</c:v>
                </c:pt>
                <c:pt idx="7">
                  <c:v>1137.2530683810637</c:v>
                </c:pt>
                <c:pt idx="8">
                  <c:v>1140.8981102669004</c:v>
                </c:pt>
                <c:pt idx="9">
                  <c:v>1100.8026495226964</c:v>
                </c:pt>
                <c:pt idx="10">
                  <c:v>1585.593220338983</c:v>
                </c:pt>
                <c:pt idx="11">
                  <c:v>1217.443989869472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297.34104046242771</c:v>
                </c:pt>
                <c:pt idx="1">
                  <c:v>185.83815028901734</c:v>
                </c:pt>
                <c:pt idx="2">
                  <c:v>1109.4767674078018</c:v>
                </c:pt>
                <c:pt idx="3">
                  <c:v>1114.6132339235787</c:v>
                </c:pt>
                <c:pt idx="4">
                  <c:v>1222.4790307548928</c:v>
                </c:pt>
                <c:pt idx="5">
                  <c:v>975.92863799760357</c:v>
                </c:pt>
                <c:pt idx="6">
                  <c:v>1124.8861669551325</c:v>
                </c:pt>
                <c:pt idx="7">
                  <c:v>1268.7072293968845</c:v>
                </c:pt>
                <c:pt idx="8">
                  <c:v>1284.1166289442151</c:v>
                </c:pt>
                <c:pt idx="9">
                  <c:v>611.23951537744642</c:v>
                </c:pt>
                <c:pt idx="10">
                  <c:v>1638.5328185328185</c:v>
                </c:pt>
                <c:pt idx="11">
                  <c:v>1571.7587538277194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270.32924880127865</c:v>
                </c:pt>
                <c:pt idx="1">
                  <c:v>946.15237080447514</c:v>
                </c:pt>
                <c:pt idx="2">
                  <c:v>651.24773574853486</c:v>
                </c:pt>
                <c:pt idx="3">
                  <c:v>798.70005327650506</c:v>
                </c:pt>
                <c:pt idx="4">
                  <c:v>1458.1395844432604</c:v>
                </c:pt>
                <c:pt idx="5">
                  <c:v>884.71390516782094</c:v>
                </c:pt>
                <c:pt idx="6">
                  <c:v>208.89078316462439</c:v>
                </c:pt>
                <c:pt idx="7">
                  <c:v>212.98668087373468</c:v>
                </c:pt>
                <c:pt idx="8">
                  <c:v>241.65796483750665</c:v>
                </c:pt>
                <c:pt idx="9">
                  <c:v>253.94565796483752</c:v>
                </c:pt>
                <c:pt idx="10">
                  <c:v>561.13798614810867</c:v>
                </c:pt>
                <c:pt idx="11">
                  <c:v>253.94565796483752</c:v>
                </c:pt>
              </c:numCache>
            </c:numRef>
          </c:val>
        </c:ser>
        <c:marker val="1"/>
        <c:axId val="76355456"/>
        <c:axId val="76356992"/>
      </c:lineChart>
      <c:catAx>
        <c:axId val="763554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6992"/>
        <c:crossesAt val="0"/>
        <c:auto val="1"/>
        <c:lblAlgn val="ctr"/>
        <c:lblOffset val="100"/>
      </c:catAx>
      <c:valAx>
        <c:axId val="763569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63554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45"/>
          <c:w val="0.54338358458961422"/>
          <c:h val="0.1252211832895887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43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VIDRIO!$C$7:$N$7</c:f>
              <c:numCache>
                <c:formatCode>#,##0</c:formatCode>
                <c:ptCount val="12"/>
                <c:pt idx="0">
                  <c:v>2151.447510822511</c:v>
                </c:pt>
                <c:pt idx="1">
                  <c:v>677.50783109885981</c:v>
                </c:pt>
                <c:pt idx="2">
                  <c:v>0</c:v>
                </c:pt>
                <c:pt idx="3">
                  <c:v>918.9725598295953</c:v>
                </c:pt>
                <c:pt idx="4">
                  <c:v>3184.8152925156119</c:v>
                </c:pt>
                <c:pt idx="5">
                  <c:v>0</c:v>
                </c:pt>
                <c:pt idx="6">
                  <c:v>1744.1724094724973</c:v>
                </c:pt>
                <c:pt idx="7">
                  <c:v>1673.8428768324773</c:v>
                </c:pt>
                <c:pt idx="8">
                  <c:v>3056.0833243835064</c:v>
                </c:pt>
                <c:pt idx="9">
                  <c:v>0</c:v>
                </c:pt>
                <c:pt idx="10">
                  <c:v>2136.2608225108224</c:v>
                </c:pt>
                <c:pt idx="11">
                  <c:v>1580.0701666457837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3229.6724633720737</c:v>
                </c:pt>
                <c:pt idx="1">
                  <c:v>4039.5147342863902</c:v>
                </c:pt>
                <c:pt idx="2">
                  <c:v>846.70982060292215</c:v>
                </c:pt>
                <c:pt idx="3">
                  <c:v>2064.4497873127425</c:v>
                </c:pt>
                <c:pt idx="4">
                  <c:v>2044.3136732791907</c:v>
                </c:pt>
                <c:pt idx="5">
                  <c:v>922.81856852228589</c:v>
                </c:pt>
                <c:pt idx="6">
                  <c:v>2080.2689388896288</c:v>
                </c:pt>
                <c:pt idx="7">
                  <c:v>3125.7037439965061</c:v>
                </c:pt>
                <c:pt idx="8">
                  <c:v>1893.2051044941743</c:v>
                </c:pt>
                <c:pt idx="9">
                  <c:v>1845.6371370445718</c:v>
                </c:pt>
                <c:pt idx="10">
                  <c:v>539.32898415657041</c:v>
                </c:pt>
                <c:pt idx="11">
                  <c:v>1762.3931940077678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1824.9056603773586</c:v>
                </c:pt>
                <c:pt idx="1">
                  <c:v>1857.8274932614556</c:v>
                </c:pt>
                <c:pt idx="2">
                  <c:v>1001.3584905660377</c:v>
                </c:pt>
                <c:pt idx="3">
                  <c:v>992</c:v>
                </c:pt>
                <c:pt idx="4">
                  <c:v>1780.4528301886792</c:v>
                </c:pt>
                <c:pt idx="5">
                  <c:v>0</c:v>
                </c:pt>
                <c:pt idx="6">
                  <c:v>2120.3015873015875</c:v>
                </c:pt>
                <c:pt idx="7">
                  <c:v>776.75471698113211</c:v>
                </c:pt>
                <c:pt idx="8">
                  <c:v>3022.0868523510035</c:v>
                </c:pt>
                <c:pt idx="9">
                  <c:v>1909.132075471698</c:v>
                </c:pt>
                <c:pt idx="10">
                  <c:v>1926.9345612458822</c:v>
                </c:pt>
                <c:pt idx="11">
                  <c:v>1802.5461715084357</c:v>
                </c:pt>
              </c:numCache>
            </c:numRef>
          </c:val>
        </c:ser>
        <c:marker val="1"/>
        <c:axId val="77929472"/>
        <c:axId val="78124160"/>
      </c:lineChart>
      <c:catAx>
        <c:axId val="779294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4160"/>
        <c:crossesAt val="0"/>
        <c:auto val="1"/>
        <c:lblAlgn val="ctr"/>
        <c:lblOffset val="100"/>
      </c:catAx>
      <c:valAx>
        <c:axId val="781241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947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0170815031722749"/>
          <c:h val="0.13048372504573288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ENVASES!$C$7:$N$7</c:f>
              <c:numCache>
                <c:formatCode>#,##0</c:formatCode>
                <c:ptCount val="12"/>
                <c:pt idx="0">
                  <c:v>1009.1228070175438</c:v>
                </c:pt>
                <c:pt idx="1">
                  <c:v>771.92982456140351</c:v>
                </c:pt>
                <c:pt idx="2">
                  <c:v>965.61403508771923</c:v>
                </c:pt>
                <c:pt idx="3">
                  <c:v>1096.140350877193</c:v>
                </c:pt>
                <c:pt idx="4">
                  <c:v>945.4545454545455</c:v>
                </c:pt>
                <c:pt idx="5">
                  <c:v>1521.8181818181818</c:v>
                </c:pt>
                <c:pt idx="6">
                  <c:v>1132.7272727272727</c:v>
                </c:pt>
                <c:pt idx="7">
                  <c:v>1749.090909090909</c:v>
                </c:pt>
                <c:pt idx="8">
                  <c:v>1000</c:v>
                </c:pt>
                <c:pt idx="9">
                  <c:v>1576.6666666666665</c:v>
                </c:pt>
                <c:pt idx="10">
                  <c:v>1258.125</c:v>
                </c:pt>
                <c:pt idx="11">
                  <c:v>898.18181818181813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926</c:v>
                </c:pt>
                <c:pt idx="1">
                  <c:v>1009</c:v>
                </c:pt>
                <c:pt idx="2">
                  <c:v>904</c:v>
                </c:pt>
                <c:pt idx="3">
                  <c:v>842</c:v>
                </c:pt>
                <c:pt idx="4">
                  <c:v>996</c:v>
                </c:pt>
                <c:pt idx="5">
                  <c:v>792</c:v>
                </c:pt>
                <c:pt idx="6">
                  <c:v>836</c:v>
                </c:pt>
                <c:pt idx="7">
                  <c:v>814</c:v>
                </c:pt>
                <c:pt idx="8">
                  <c:v>1253</c:v>
                </c:pt>
                <c:pt idx="9">
                  <c:v>1089</c:v>
                </c:pt>
                <c:pt idx="10">
                  <c:v>909</c:v>
                </c:pt>
                <c:pt idx="11">
                  <c:v>1307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1119</c:v>
                </c:pt>
                <c:pt idx="1">
                  <c:v>852</c:v>
                </c:pt>
                <c:pt idx="2">
                  <c:v>851</c:v>
                </c:pt>
                <c:pt idx="3">
                  <c:v>1134</c:v>
                </c:pt>
                <c:pt idx="4">
                  <c:v>996</c:v>
                </c:pt>
                <c:pt idx="5">
                  <c:v>1033</c:v>
                </c:pt>
                <c:pt idx="6">
                  <c:v>1332</c:v>
                </c:pt>
                <c:pt idx="7">
                  <c:v>1207</c:v>
                </c:pt>
                <c:pt idx="8">
                  <c:v>1325</c:v>
                </c:pt>
                <c:pt idx="9">
                  <c:v>1166</c:v>
                </c:pt>
                <c:pt idx="10">
                  <c:v>1082</c:v>
                </c:pt>
                <c:pt idx="11">
                  <c:v>1026</c:v>
                </c:pt>
              </c:numCache>
            </c:numRef>
          </c:val>
        </c:ser>
        <c:marker val="1"/>
        <c:axId val="91222784"/>
        <c:axId val="91224320"/>
      </c:lineChart>
      <c:catAx>
        <c:axId val="9122278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224320"/>
        <c:crosses val="autoZero"/>
        <c:auto val="1"/>
        <c:lblAlgn val="ctr"/>
        <c:lblOffset val="100"/>
      </c:catAx>
      <c:valAx>
        <c:axId val="912243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22278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66"/>
          <c:y val="0.85056911988823958"/>
          <c:w val="0.42552531596495352"/>
          <c:h val="0.14943089802362725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17">
          <cell r="F17">
            <v>65256.895897211274</v>
          </cell>
          <cell r="G17">
            <v>62377.593809315229</v>
          </cell>
          <cell r="H17">
            <v>57954.832822309829</v>
          </cell>
          <cell r="I17">
            <v>53928.180756314789</v>
          </cell>
          <cell r="J17">
            <v>62899.364870784055</v>
          </cell>
          <cell r="K17">
            <v>61650.938823185868</v>
          </cell>
          <cell r="L17">
            <v>71692.982917214191</v>
          </cell>
          <cell r="M17">
            <v>81472.775587677039</v>
          </cell>
          <cell r="N17">
            <v>56381.324280916924</v>
          </cell>
          <cell r="O17">
            <v>34488.79398452329</v>
          </cell>
          <cell r="P17">
            <v>62437.693093882321</v>
          </cell>
          <cell r="Q17">
            <v>42320.823477879982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30">
          <cell r="E30">
            <v>1009.1228070175438</v>
          </cell>
          <cell r="F30">
            <v>771.92982456140351</v>
          </cell>
          <cell r="G30">
            <v>965.61403508771923</v>
          </cell>
          <cell r="H30">
            <v>1096.140350877193</v>
          </cell>
          <cell r="I30">
            <v>945.4545454545455</v>
          </cell>
          <cell r="J30">
            <v>1521.8181818181818</v>
          </cell>
          <cell r="K30">
            <v>1132.7272727272727</v>
          </cell>
          <cell r="L30">
            <v>1749.090909090909</v>
          </cell>
          <cell r="M30">
            <v>1000</v>
          </cell>
          <cell r="N30">
            <v>1576.6666666666665</v>
          </cell>
          <cell r="O30">
            <v>1258.125</v>
          </cell>
          <cell r="P30">
            <v>898.18181818181813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3">
          <cell r="F33">
            <v>305320.9067683199</v>
          </cell>
        </row>
      </sheetData>
      <sheetData sheetId="1"/>
      <sheetData sheetId="2">
        <row r="5">
          <cell r="F5">
            <v>39271.171642678717</v>
          </cell>
        </row>
      </sheetData>
      <sheetData sheetId="3"/>
      <sheetData sheetId="4">
        <row r="19">
          <cell r="F19">
            <v>63893.643122676578</v>
          </cell>
          <cell r="G19">
            <v>56416.492708035461</v>
          </cell>
          <cell r="H19">
            <v>62081.585644838437</v>
          </cell>
          <cell r="I19">
            <v>60269.528167000288</v>
          </cell>
          <cell r="J19">
            <v>67093.014012010288</v>
          </cell>
          <cell r="K19">
            <v>65118.229911352588</v>
          </cell>
          <cell r="L19">
            <v>62321.538461538461</v>
          </cell>
          <cell r="M19">
            <v>76106.414069202176</v>
          </cell>
          <cell r="N19">
            <v>60131.624249356588</v>
          </cell>
          <cell r="O19">
            <v>63650.932227623678</v>
          </cell>
          <cell r="P19">
            <v>60225.398913354307</v>
          </cell>
          <cell r="Q19">
            <v>59866.848727480698</v>
          </cell>
        </row>
      </sheetData>
      <sheetData sheetId="5"/>
      <sheetData sheetId="6">
        <row r="4">
          <cell r="F4" t="str">
            <v>Enero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3">
          <cell r="F33">
            <v>289914.47257553262</v>
          </cell>
        </row>
      </sheetData>
      <sheetData sheetId="1" refreshError="1"/>
      <sheetData sheetId="2" refreshError="1"/>
      <sheetData sheetId="3" refreshError="1"/>
      <sheetData sheetId="4">
        <row r="19">
          <cell r="F19">
            <v>49895.521377169462</v>
          </cell>
          <cell r="G19">
            <v>51384.413715253278</v>
          </cell>
          <cell r="H19">
            <v>54345.926344010157</v>
          </cell>
          <cell r="I19">
            <v>63813.545929166081</v>
          </cell>
          <cell r="J19">
            <v>62772.134894877949</v>
          </cell>
          <cell r="K19">
            <v>61774.115987018486</v>
          </cell>
          <cell r="L19">
            <v>69302.649922393117</v>
          </cell>
          <cell r="M19">
            <v>74553.097220262454</v>
          </cell>
          <cell r="N19">
            <v>68391.415267390999</v>
          </cell>
          <cell r="O19">
            <v>66248.92902497531</v>
          </cell>
          <cell r="P19">
            <v>60526.592352194159</v>
          </cell>
          <cell r="Q19">
            <v>57310.150980668834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7">
          <cell r="C37">
            <v>991.45139294759406</v>
          </cell>
          <cell r="D37">
            <v>521.2409896746542</v>
          </cell>
          <cell r="E37">
            <v>1775.1353984024936</v>
          </cell>
          <cell r="F37">
            <v>765.45879602571597</v>
          </cell>
          <cell r="G37">
            <v>1735.0399376582895</v>
          </cell>
          <cell r="H37">
            <v>1206.5088642119617</v>
          </cell>
          <cell r="I37">
            <v>1210.1539060977984</v>
          </cell>
          <cell r="J37">
            <v>1137.2530683810637</v>
          </cell>
          <cell r="K37">
            <v>1140.8981102669004</v>
          </cell>
          <cell r="L37">
            <v>1100.8026495226964</v>
          </cell>
          <cell r="M37">
            <v>1585.593220338983</v>
          </cell>
          <cell r="N37">
            <v>1217.443989869472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8080.30905213191</v>
          </cell>
        </row>
        <row r="37">
          <cell r="C37">
            <v>297.34104046242771</v>
          </cell>
          <cell r="D37">
            <v>185.83815028901734</v>
          </cell>
          <cell r="E37">
            <v>1109.4767674078018</v>
          </cell>
          <cell r="F37">
            <v>1114.6132339235787</v>
          </cell>
          <cell r="G37">
            <v>1222.4790307548928</v>
          </cell>
          <cell r="H37">
            <v>975.92863799760357</v>
          </cell>
          <cell r="I37">
            <v>1124.8861669551325</v>
          </cell>
          <cell r="J37">
            <v>1268.7072293968845</v>
          </cell>
          <cell r="K37">
            <v>1284.1166289442151</v>
          </cell>
          <cell r="L37">
            <v>611.23951537744642</v>
          </cell>
          <cell r="M37">
            <v>1638.5328185328185</v>
          </cell>
          <cell r="N37">
            <v>1571.7587538277194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4">
          <cell r="C14">
            <v>396.19246316338501</v>
          </cell>
        </row>
        <row r="37">
          <cell r="C37">
            <v>270.32924880127865</v>
          </cell>
          <cell r="D37">
            <v>946.15237080447514</v>
          </cell>
          <cell r="E37">
            <v>651.24773574853486</v>
          </cell>
          <cell r="F37">
            <v>798.70005327650506</v>
          </cell>
          <cell r="G37">
            <v>1458.1395844432604</v>
          </cell>
          <cell r="H37">
            <v>884.71390516782094</v>
          </cell>
          <cell r="I37">
            <v>208.89078316462439</v>
          </cell>
          <cell r="J37">
            <v>212.98668087373468</v>
          </cell>
          <cell r="K37">
            <v>241.65796483750665</v>
          </cell>
          <cell r="L37">
            <v>253.94565796483752</v>
          </cell>
          <cell r="M37">
            <v>561.13798614810867</v>
          </cell>
          <cell r="N37">
            <v>253.94565796483752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6">
          <cell r="C36">
            <v>2151.447510822511</v>
          </cell>
          <cell r="D36">
            <v>677.50783109885981</v>
          </cell>
          <cell r="E36">
            <v>0</v>
          </cell>
          <cell r="F36">
            <v>918.9725598295953</v>
          </cell>
          <cell r="G36">
            <v>3184.8152925156119</v>
          </cell>
          <cell r="H36">
            <v>0</v>
          </cell>
          <cell r="I36">
            <v>1744.1724094724973</v>
          </cell>
          <cell r="J36">
            <v>1673.8428768324773</v>
          </cell>
          <cell r="K36">
            <v>3056.0833243835064</v>
          </cell>
          <cell r="L36">
            <v>0</v>
          </cell>
          <cell r="M36">
            <v>2136.2608225108224</v>
          </cell>
          <cell r="N36">
            <v>1580.0701666457837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4737.4775703825926</v>
          </cell>
        </row>
        <row r="36">
          <cell r="C36">
            <v>3229.6724633720737</v>
          </cell>
          <cell r="D36">
            <v>4039.5147342863902</v>
          </cell>
          <cell r="E36">
            <v>846.70982060292215</v>
          </cell>
          <cell r="F36">
            <v>2064.4497873127425</v>
          </cell>
          <cell r="G36">
            <v>2044.3136732791907</v>
          </cell>
          <cell r="H36">
            <v>922.81856852228589</v>
          </cell>
          <cell r="I36">
            <v>2080.2689388896288</v>
          </cell>
          <cell r="J36">
            <v>3125.7037439965061</v>
          </cell>
          <cell r="K36">
            <v>1893.2051044941743</v>
          </cell>
          <cell r="L36">
            <v>1845.6371370445718</v>
          </cell>
          <cell r="M36">
            <v>539.32898415657041</v>
          </cell>
          <cell r="N36">
            <v>1762.3931940077678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C13">
            <v>1048.3528352835285</v>
          </cell>
        </row>
        <row r="36">
          <cell r="C36">
            <v>1824.9056603773586</v>
          </cell>
          <cell r="D36">
            <v>1857.8274932614556</v>
          </cell>
          <cell r="E36">
            <v>1001.3584905660377</v>
          </cell>
          <cell r="F36">
            <v>992</v>
          </cell>
          <cell r="G36">
            <v>1780.4528301886792</v>
          </cell>
          <cell r="H36">
            <v>0</v>
          </cell>
          <cell r="I36">
            <v>2120.3015873015875</v>
          </cell>
          <cell r="J36">
            <v>776.75471698113211</v>
          </cell>
          <cell r="K36">
            <v>3022.0868523510035</v>
          </cell>
          <cell r="L36">
            <v>1909.132075471698</v>
          </cell>
          <cell r="M36">
            <v>1926.9345612458822</v>
          </cell>
          <cell r="N36">
            <v>1802.5461715084357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E7" sqref="E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B6" s="83"/>
      <c r="C6" s="29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0" t="s">
        <v>13</v>
      </c>
      <c r="O6" s="85"/>
      <c r="P6" s="78"/>
      <c r="Q6" s="78"/>
    </row>
    <row r="7" spans="1:17" s="5" customFormat="1" ht="17.100000000000001" customHeight="1">
      <c r="A7" s="17">
        <v>2017</v>
      </c>
      <c r="B7" s="25">
        <v>1871</v>
      </c>
      <c r="C7" s="24">
        <f>[1]GUADALHORCE!F17</f>
        <v>65256.895897211274</v>
      </c>
      <c r="D7" s="16">
        <f>[1]GUADALHORCE!G17</f>
        <v>62377.593809315229</v>
      </c>
      <c r="E7" s="67">
        <f>[1]GUADALHORCE!H17</f>
        <v>57954.832822309829</v>
      </c>
      <c r="F7" s="24">
        <f>[1]GUADALHORCE!I17</f>
        <v>53928.180756314789</v>
      </c>
      <c r="G7" s="16">
        <f>[1]GUADALHORCE!J17</f>
        <v>62899.364870784055</v>
      </c>
      <c r="H7" s="67">
        <f>[1]GUADALHORCE!K17</f>
        <v>61650.938823185868</v>
      </c>
      <c r="I7" s="24">
        <f>[1]GUADALHORCE!L17</f>
        <v>71692.982917214191</v>
      </c>
      <c r="J7" s="16">
        <f>[1]GUADALHORCE!M17</f>
        <v>81472.775587677039</v>
      </c>
      <c r="K7" s="67">
        <f>[1]GUADALHORCE!N17</f>
        <v>56381.324280916924</v>
      </c>
      <c r="L7" s="24">
        <f>[1]GUADALHORCE!O17</f>
        <v>34488.79398452329</v>
      </c>
      <c r="M7" s="16">
        <f>[1]GUADALHORCE!P17</f>
        <v>62437.693093882321</v>
      </c>
      <c r="N7" s="67">
        <f>[1]GUADALHORCE!Q17</f>
        <v>42320.823477879982</v>
      </c>
      <c r="O7" s="42">
        <f t="shared" ref="O7:O8" si="0">SUM(C7:N7)</f>
        <v>712862.20032121474</v>
      </c>
      <c r="P7" s="68">
        <f t="shared" ref="P7:P8" si="1">O7/B7</f>
        <v>381.00598627536863</v>
      </c>
      <c r="Q7" s="69">
        <f t="shared" ref="Q7:Q8" si="2">P7/1000</f>
        <v>0.38100598627536864</v>
      </c>
    </row>
    <row r="8" spans="1:17" s="5" customFormat="1" ht="16.95" customHeight="1">
      <c r="A8" s="62">
        <v>2016</v>
      </c>
      <c r="B8" s="63">
        <v>1929</v>
      </c>
      <c r="C8" s="15">
        <f>[2]GUADALHORCE!F19</f>
        <v>63893.643122676578</v>
      </c>
      <c r="D8" s="64">
        <f>[2]GUADALHORCE!G19</f>
        <v>56416.492708035461</v>
      </c>
      <c r="E8" s="64">
        <f>[2]GUADALHORCE!H19</f>
        <v>62081.585644838437</v>
      </c>
      <c r="F8" s="64">
        <f>[2]GUADALHORCE!I19</f>
        <v>60269.528167000288</v>
      </c>
      <c r="G8" s="64">
        <f>[2]GUADALHORCE!J19</f>
        <v>67093.014012010288</v>
      </c>
      <c r="H8" s="64">
        <f>[2]GUADALHORCE!K19</f>
        <v>65118.229911352588</v>
      </c>
      <c r="I8" s="64">
        <f>[2]GUADALHORCE!L19</f>
        <v>62321.538461538461</v>
      </c>
      <c r="J8" s="64">
        <f>[2]GUADALHORCE!M19</f>
        <v>76106.414069202176</v>
      </c>
      <c r="K8" s="64">
        <f>[2]GUADALHORCE!N19</f>
        <v>60131.624249356588</v>
      </c>
      <c r="L8" s="64">
        <f>[2]GUADALHORCE!O19</f>
        <v>63650.932227623678</v>
      </c>
      <c r="M8" s="64">
        <f>[2]GUADALHORCE!P19</f>
        <v>60225.398913354307</v>
      </c>
      <c r="N8" s="15">
        <f>[2]GUADALHORCE!Q19</f>
        <v>59866.848727480698</v>
      </c>
      <c r="O8" s="42">
        <f t="shared" si="0"/>
        <v>757175.2502144695</v>
      </c>
      <c r="P8" s="68">
        <f t="shared" si="1"/>
        <v>392.52216185301683</v>
      </c>
      <c r="Q8" s="69">
        <f t="shared" si="2"/>
        <v>0.3925221618530168</v>
      </c>
    </row>
    <row r="9" spans="1:17" s="6" customFormat="1" ht="16.95" customHeight="1" thickBot="1">
      <c r="A9" s="18">
        <v>2015</v>
      </c>
      <c r="B9" s="26">
        <v>1922</v>
      </c>
      <c r="C9" s="28">
        <f>[3]GUADALHORCE!F19</f>
        <v>49895.521377169462</v>
      </c>
      <c r="D9" s="19">
        <f>[3]GUADALHORCE!G19</f>
        <v>51384.413715253278</v>
      </c>
      <c r="E9" s="19">
        <f>[3]GUADALHORCE!H19</f>
        <v>54345.926344010157</v>
      </c>
      <c r="F9" s="19">
        <f>[3]GUADALHORCE!I19</f>
        <v>63813.545929166081</v>
      </c>
      <c r="G9" s="19">
        <f>[3]GUADALHORCE!J19</f>
        <v>62772.134894877949</v>
      </c>
      <c r="H9" s="19">
        <f>[3]GUADALHORCE!K19</f>
        <v>61774.115987018486</v>
      </c>
      <c r="I9" s="19">
        <f>[3]GUADALHORCE!L19</f>
        <v>69302.649922393117</v>
      </c>
      <c r="J9" s="19">
        <f>[3]GUADALHORCE!M19</f>
        <v>74553.097220262454</v>
      </c>
      <c r="K9" s="19">
        <f>[3]GUADALHORCE!N19</f>
        <v>68391.415267390999</v>
      </c>
      <c r="L9" s="19">
        <f>[3]GUADALHORCE!O19</f>
        <v>66248.92902497531</v>
      </c>
      <c r="M9" s="19">
        <f>[3]GUADALHORCE!P19</f>
        <v>60526.592352194159</v>
      </c>
      <c r="N9" s="28">
        <f>[3]GUADALHORCE!Q19</f>
        <v>57310.150980668834</v>
      </c>
      <c r="O9" s="39">
        <f>SUM(C9:N9)</f>
        <v>740318.49301538023</v>
      </c>
      <c r="P9" s="40">
        <f>O9/B9</f>
        <v>385.18131790602507</v>
      </c>
      <c r="Q9" s="41">
        <f>P9/1000</f>
        <v>0.38518131790602506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F7" sqref="F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70" t="s">
        <v>2</v>
      </c>
      <c r="D6" s="71" t="s">
        <v>3</v>
      </c>
      <c r="E6" s="71" t="s">
        <v>4</v>
      </c>
      <c r="F6" s="71" t="s">
        <v>5</v>
      </c>
      <c r="G6" s="71" t="s">
        <v>6</v>
      </c>
      <c r="H6" s="71" t="s">
        <v>7</v>
      </c>
      <c r="I6" s="71" t="s">
        <v>8</v>
      </c>
      <c r="J6" s="71" t="s">
        <v>9</v>
      </c>
      <c r="K6" s="71" t="s">
        <v>10</v>
      </c>
      <c r="L6" s="71" t="s">
        <v>11</v>
      </c>
      <c r="M6" s="71" t="s">
        <v>12</v>
      </c>
      <c r="N6" s="72" t="s">
        <v>13</v>
      </c>
      <c r="O6" s="91"/>
      <c r="P6" s="87"/>
      <c r="Q6" s="87"/>
    </row>
    <row r="7" spans="1:17" ht="17.100000000000001" customHeight="1">
      <c r="A7" s="17">
        <v>2017</v>
      </c>
      <c r="B7" s="25">
        <v>1871</v>
      </c>
      <c r="C7" s="24">
        <f>'[4]Por Municipio - 2017'!C37</f>
        <v>991.45139294759406</v>
      </c>
      <c r="D7" s="16">
        <f>'[4]Por Municipio - 2017'!D37</f>
        <v>521.2409896746542</v>
      </c>
      <c r="E7" s="16">
        <f>'[4]Por Municipio - 2017'!E37</f>
        <v>1775.1353984024936</v>
      </c>
      <c r="F7" s="16">
        <f>'[4]Por Municipio - 2017'!F37</f>
        <v>765.45879602571597</v>
      </c>
      <c r="G7" s="16">
        <f>'[4]Por Municipio - 2017'!G37</f>
        <v>1735.0399376582895</v>
      </c>
      <c r="H7" s="16">
        <f>'[4]Por Municipio - 2017'!H37</f>
        <v>1206.5088642119617</v>
      </c>
      <c r="I7" s="16">
        <f>'[4]Por Municipio - 2017'!I37</f>
        <v>1210.1539060977984</v>
      </c>
      <c r="J7" s="16">
        <f>'[4]Por Municipio - 2017'!J37</f>
        <v>1137.2530683810637</v>
      </c>
      <c r="K7" s="16">
        <f>'[4]Por Municipio - 2017'!K37</f>
        <v>1140.8981102669004</v>
      </c>
      <c r="L7" s="16">
        <f>'[4]Por Municipio - 2017'!L37</f>
        <v>1100.8026495226964</v>
      </c>
      <c r="M7" s="16">
        <f>'[4]Por Municipio - 2017'!M37</f>
        <v>1585.593220338983</v>
      </c>
      <c r="N7" s="16">
        <f>'[4]Por Municipio - 2017'!N37</f>
        <v>1217.443989869472</v>
      </c>
      <c r="O7" s="42">
        <f t="shared" ref="O7:O8" si="0">SUM(C7:N7)</f>
        <v>14386.980323397624</v>
      </c>
      <c r="P7" s="73">
        <f t="shared" ref="P7:P8" si="1">O7/B7</f>
        <v>7.689460354568479</v>
      </c>
      <c r="Q7" s="74">
        <f t="shared" ref="Q7:Q8" si="2">P7/1000</f>
        <v>7.6894603545684791E-3</v>
      </c>
    </row>
    <row r="8" spans="1:17" s="13" customFormat="1" ht="16.95" customHeight="1">
      <c r="A8" s="62">
        <v>2016</v>
      </c>
      <c r="B8" s="63">
        <v>1929</v>
      </c>
      <c r="C8" s="15">
        <f>'[5]Por Municipio - 2016'!C37</f>
        <v>297.34104046242771</v>
      </c>
      <c r="D8" s="64">
        <f>'[5]Por Municipio - 2016'!D37</f>
        <v>185.83815028901734</v>
      </c>
      <c r="E8" s="64">
        <f>'[5]Por Municipio - 2016'!E37</f>
        <v>1109.4767674078018</v>
      </c>
      <c r="F8" s="64">
        <f>'[5]Por Municipio - 2016'!F37</f>
        <v>1114.6132339235787</v>
      </c>
      <c r="G8" s="64">
        <f>'[5]Por Municipio - 2016'!G37</f>
        <v>1222.4790307548928</v>
      </c>
      <c r="H8" s="64">
        <f>'[5]Por Municipio - 2016'!H37</f>
        <v>975.92863799760357</v>
      </c>
      <c r="I8" s="64">
        <f>'[5]Por Municipio - 2016'!I37</f>
        <v>1124.8861669551325</v>
      </c>
      <c r="J8" s="64">
        <f>'[5]Por Municipio - 2016'!J37</f>
        <v>1268.7072293968845</v>
      </c>
      <c r="K8" s="64">
        <f>'[5]Por Municipio - 2016'!K37</f>
        <v>1284.1166289442151</v>
      </c>
      <c r="L8" s="64">
        <f>'[5]Por Municipio - 2016'!L37</f>
        <v>611.23951537744642</v>
      </c>
      <c r="M8" s="64">
        <f>'[5]Por Municipio - 2016'!M37</f>
        <v>1638.5328185328185</v>
      </c>
      <c r="N8" s="15">
        <f>'[5]Por Municipio - 2016'!N37</f>
        <v>1571.7587538277194</v>
      </c>
      <c r="O8" s="42">
        <f t="shared" si="0"/>
        <v>12404.917973869538</v>
      </c>
      <c r="P8" s="73">
        <f t="shared" si="1"/>
        <v>6.430750634458029</v>
      </c>
      <c r="Q8" s="74">
        <f t="shared" si="2"/>
        <v>6.4307506344580294E-3</v>
      </c>
    </row>
    <row r="9" spans="1:17" s="7" customFormat="1" ht="16.95" customHeight="1" thickBot="1">
      <c r="A9" s="18">
        <v>2015</v>
      </c>
      <c r="B9" s="26">
        <v>1922</v>
      </c>
      <c r="C9" s="28">
        <f>'[6]Por Municipio - 2015'!C37</f>
        <v>270.32924880127865</v>
      </c>
      <c r="D9" s="19">
        <f>'[6]Por Municipio - 2015'!D37</f>
        <v>946.15237080447514</v>
      </c>
      <c r="E9" s="19">
        <f>'[6]Por Municipio - 2015'!E37</f>
        <v>651.24773574853486</v>
      </c>
      <c r="F9" s="19">
        <f>'[6]Por Municipio - 2015'!F37</f>
        <v>798.70005327650506</v>
      </c>
      <c r="G9" s="19">
        <f>'[6]Por Municipio - 2015'!G37</f>
        <v>1458.1395844432604</v>
      </c>
      <c r="H9" s="19">
        <f>'[6]Por Municipio - 2015'!H37</f>
        <v>884.71390516782094</v>
      </c>
      <c r="I9" s="19">
        <f>'[6]Por Municipio - 2015'!I37</f>
        <v>208.89078316462439</v>
      </c>
      <c r="J9" s="19">
        <f>'[6]Por Municipio - 2015'!J37</f>
        <v>212.98668087373468</v>
      </c>
      <c r="K9" s="19">
        <f>'[6]Por Municipio - 2015'!K37</f>
        <v>241.65796483750665</v>
      </c>
      <c r="L9" s="19">
        <f>'[6]Por Municipio - 2015'!L37</f>
        <v>253.94565796483752</v>
      </c>
      <c r="M9" s="19">
        <f>'[6]Por Municipio - 2015'!M37</f>
        <v>561.13798614810867</v>
      </c>
      <c r="N9" s="28">
        <f>'[6]Por Municipio - 2015'!N37</f>
        <v>253.94565796483752</v>
      </c>
      <c r="O9" s="39">
        <f>SUM(C9:N9)</f>
        <v>6741.847629195523</v>
      </c>
      <c r="P9" s="75">
        <f>O9/B9</f>
        <v>3.507725093233883</v>
      </c>
      <c r="Q9" s="76">
        <f>P9/1000</f>
        <v>3.507725093233883E-3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F7" sqref="F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3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1" t="s">
        <v>12</v>
      </c>
      <c r="N6" s="27" t="s">
        <v>13</v>
      </c>
      <c r="O6" s="97"/>
      <c r="P6" s="93"/>
      <c r="Q6" s="93"/>
    </row>
    <row r="7" spans="1:17" ht="17.100000000000001" customHeight="1">
      <c r="A7" s="17">
        <v>2017</v>
      </c>
      <c r="B7" s="25">
        <v>1871</v>
      </c>
      <c r="C7" s="24">
        <f>'[7]VIDRIO POR MUNICIPIOS'!C36</f>
        <v>2151.447510822511</v>
      </c>
      <c r="D7" s="61">
        <f>'[7]VIDRIO POR MUNICIPIOS'!D36</f>
        <v>677.50783109885981</v>
      </c>
      <c r="E7" s="61">
        <f>'[7]VIDRIO POR MUNICIPIOS'!E36</f>
        <v>0</v>
      </c>
      <c r="F7" s="16">
        <f>'[7]VIDRIO POR MUNICIPIOS'!F36</f>
        <v>918.9725598295953</v>
      </c>
      <c r="G7" s="24">
        <f>'[7]VIDRIO POR MUNICIPIOS'!G36</f>
        <v>3184.8152925156119</v>
      </c>
      <c r="H7" s="16">
        <f>'[7]VIDRIO POR MUNICIPIOS'!H36</f>
        <v>0</v>
      </c>
      <c r="I7" s="24">
        <f>'[7]VIDRIO POR MUNICIPIOS'!I36</f>
        <v>1744.1724094724973</v>
      </c>
      <c r="J7" s="16">
        <f>'[7]VIDRIO POR MUNICIPIOS'!J36</f>
        <v>1673.8428768324773</v>
      </c>
      <c r="K7" s="24">
        <f>'[7]VIDRIO POR MUNICIPIOS'!K36</f>
        <v>3056.0833243835064</v>
      </c>
      <c r="L7" s="16">
        <f>'[7]VIDRIO POR MUNICIPIOS'!L36</f>
        <v>0</v>
      </c>
      <c r="M7" s="24">
        <f>'[7]VIDRIO POR MUNICIPIOS'!M36</f>
        <v>2136.2608225108224</v>
      </c>
      <c r="N7" s="16">
        <f>'[7]VIDRIO POR MUNICIPIOS'!N36</f>
        <v>1580.0701666457837</v>
      </c>
      <c r="O7" s="42">
        <f>SUM(C7:N7)</f>
        <v>17123.172794111662</v>
      </c>
      <c r="P7" s="43">
        <f>O7/B7</f>
        <v>9.1518828402520906</v>
      </c>
      <c r="Q7" s="44">
        <f>P7/1000</f>
        <v>9.1518828402520902E-3</v>
      </c>
    </row>
    <row r="8" spans="1:17" s="13" customFormat="1" ht="16.95" customHeight="1">
      <c r="A8" s="62">
        <v>2016</v>
      </c>
      <c r="B8" s="63">
        <v>1929</v>
      </c>
      <c r="C8" s="15">
        <f>'[8]VIDRIO POR MUNICIPIOS'!C36</f>
        <v>3229.6724633720737</v>
      </c>
      <c r="D8" s="64">
        <f>'[8]VIDRIO POR MUNICIPIOS'!D36</f>
        <v>4039.5147342863902</v>
      </c>
      <c r="E8" s="64">
        <f>'[8]VIDRIO POR MUNICIPIOS'!E36</f>
        <v>846.70982060292215</v>
      </c>
      <c r="F8" s="64">
        <f>'[8]VIDRIO POR MUNICIPIOS'!F36</f>
        <v>2064.4497873127425</v>
      </c>
      <c r="G8" s="64">
        <f>'[8]VIDRIO POR MUNICIPIOS'!G36</f>
        <v>2044.3136732791907</v>
      </c>
      <c r="H8" s="64">
        <f>'[8]VIDRIO POR MUNICIPIOS'!H36</f>
        <v>922.81856852228589</v>
      </c>
      <c r="I8" s="64">
        <f>'[8]VIDRIO POR MUNICIPIOS'!I36</f>
        <v>2080.2689388896288</v>
      </c>
      <c r="J8" s="64">
        <f>'[8]VIDRIO POR MUNICIPIOS'!J36</f>
        <v>3125.7037439965061</v>
      </c>
      <c r="K8" s="64">
        <f>'[8]VIDRIO POR MUNICIPIOS'!K36</f>
        <v>1893.2051044941743</v>
      </c>
      <c r="L8" s="64">
        <f>'[8]VIDRIO POR MUNICIPIOS'!L36</f>
        <v>1845.6371370445718</v>
      </c>
      <c r="M8" s="64">
        <f>'[8]VIDRIO POR MUNICIPIOS'!M36</f>
        <v>539.32898415657041</v>
      </c>
      <c r="N8" s="65">
        <f>'[8]VIDRIO POR MUNICIPIOS'!N36</f>
        <v>1762.3931940077678</v>
      </c>
      <c r="O8" s="42">
        <f>SUM(C8:N8)</f>
        <v>24394.01614996482</v>
      </c>
      <c r="P8" s="43">
        <f>O8/B8</f>
        <v>12.645938906150763</v>
      </c>
      <c r="Q8" s="44">
        <f>P8/1000</f>
        <v>1.2645938906150763E-2</v>
      </c>
    </row>
    <row r="9" spans="1:17" s="4" customFormat="1" ht="16.95" customHeight="1" thickBot="1">
      <c r="A9" s="18">
        <v>2015</v>
      </c>
      <c r="B9" s="26">
        <v>1922</v>
      </c>
      <c r="C9" s="22">
        <f>'[9]VIDRIO POR MUNICIPIOS'!C36</f>
        <v>1824.9056603773586</v>
      </c>
      <c r="D9" s="58">
        <f>'[9]VIDRIO POR MUNICIPIOS'!D36</f>
        <v>1857.8274932614556</v>
      </c>
      <c r="E9" s="58">
        <f>'[9]VIDRIO POR MUNICIPIOS'!E36</f>
        <v>1001.3584905660377</v>
      </c>
      <c r="F9" s="58">
        <f>'[9]VIDRIO POR MUNICIPIOS'!F36</f>
        <v>992</v>
      </c>
      <c r="G9" s="58">
        <f>'[9]VIDRIO POR MUNICIPIOS'!G36</f>
        <v>1780.4528301886792</v>
      </c>
      <c r="H9" s="58">
        <f>'[9]VIDRIO POR MUNICIPIOS'!H36</f>
        <v>0</v>
      </c>
      <c r="I9" s="58">
        <f>'[9]VIDRIO POR MUNICIPIOS'!I36</f>
        <v>2120.3015873015875</v>
      </c>
      <c r="J9" s="58">
        <f>'[9]VIDRIO POR MUNICIPIOS'!J36</f>
        <v>776.75471698113211</v>
      </c>
      <c r="K9" s="58">
        <f>'[9]VIDRIO POR MUNICIPIOS'!K36</f>
        <v>3022.0868523510035</v>
      </c>
      <c r="L9" s="58">
        <f>'[9]VIDRIO POR MUNICIPIOS'!L36</f>
        <v>1909.132075471698</v>
      </c>
      <c r="M9" s="58">
        <f>'[9]VIDRIO POR MUNICIPIOS'!M36</f>
        <v>1926.9345612458822</v>
      </c>
      <c r="N9" s="66">
        <f>'[9]VIDRIO POR MUNICIPIOS'!N36</f>
        <v>1802.5461715084357</v>
      </c>
      <c r="O9" s="39">
        <f>SUM(C9:N9)</f>
        <v>19014.300439253271</v>
      </c>
      <c r="P9" s="45">
        <f>O9/B9</f>
        <v>9.8929762951369771</v>
      </c>
      <c r="Q9" s="46">
        <f>P9/1000</f>
        <v>9.8929762951369769E-3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0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4" t="s">
        <v>2</v>
      </c>
      <c r="D6" s="35" t="s">
        <v>3</v>
      </c>
      <c r="E6" s="36" t="s">
        <v>4</v>
      </c>
      <c r="F6" s="36" t="s">
        <v>5</v>
      </c>
      <c r="G6" s="36" t="s">
        <v>6</v>
      </c>
      <c r="H6" s="36" t="s">
        <v>7</v>
      </c>
      <c r="I6" s="36" t="s">
        <v>8</v>
      </c>
      <c r="J6" s="36" t="s">
        <v>9</v>
      </c>
      <c r="K6" s="36" t="s">
        <v>10</v>
      </c>
      <c r="L6" s="36" t="s">
        <v>11</v>
      </c>
      <c r="M6" s="36" t="s">
        <v>12</v>
      </c>
      <c r="N6" s="35" t="s">
        <v>13</v>
      </c>
      <c r="O6" s="101"/>
      <c r="P6" s="103"/>
      <c r="Q6" s="99"/>
    </row>
    <row r="7" spans="1:17" ht="17.100000000000001" customHeight="1">
      <c r="A7" s="32">
        <v>2017</v>
      </c>
      <c r="B7" s="59">
        <v>1871</v>
      </c>
      <c r="C7" s="47">
        <f>'[10]1.2'!E$30</f>
        <v>1009.1228070175438</v>
      </c>
      <c r="D7" s="47">
        <f>'[10]1.2'!F$30</f>
        <v>771.92982456140351</v>
      </c>
      <c r="E7" s="47">
        <f>'[10]1.2'!G$30</f>
        <v>965.61403508771923</v>
      </c>
      <c r="F7" s="47">
        <f>'[10]1.2'!H$30</f>
        <v>1096.140350877193</v>
      </c>
      <c r="G7" s="47">
        <f>'[10]1.2'!I$30</f>
        <v>945.4545454545455</v>
      </c>
      <c r="H7" s="47">
        <f>'[10]1.2'!J$30</f>
        <v>1521.8181818181818</v>
      </c>
      <c r="I7" s="47">
        <f>'[10]1.2'!K$30</f>
        <v>1132.7272727272727</v>
      </c>
      <c r="J7" s="47">
        <f>'[10]1.2'!L$30</f>
        <v>1749.090909090909</v>
      </c>
      <c r="K7" s="47">
        <f>'[10]1.2'!M$30</f>
        <v>1000</v>
      </c>
      <c r="L7" s="47">
        <f>'[10]1.2'!N$30</f>
        <v>1576.6666666666665</v>
      </c>
      <c r="M7" s="47">
        <f>'[10]1.2'!O$30</f>
        <v>1258.125</v>
      </c>
      <c r="N7" s="47">
        <f>'[10]1.2'!P$30</f>
        <v>898.18181818181813</v>
      </c>
      <c r="O7" s="56">
        <f t="shared" ref="O7:O8" si="0">SUM(C7:N7)</f>
        <v>13924.871411483253</v>
      </c>
      <c r="P7" s="57">
        <f t="shared" ref="P7:P8" si="1">O7/B7</f>
        <v>7.4424753669071366</v>
      </c>
      <c r="Q7" s="50">
        <f t="shared" ref="Q7:Q8" si="2">P7/1000</f>
        <v>7.4424753669071362E-3</v>
      </c>
    </row>
    <row r="8" spans="1:17" ht="16.95" customHeight="1">
      <c r="A8" s="60">
        <v>2016</v>
      </c>
      <c r="B8" s="59">
        <v>1929</v>
      </c>
      <c r="C8" s="47">
        <v>926</v>
      </c>
      <c r="D8" s="48">
        <v>1009</v>
      </c>
      <c r="E8" s="49">
        <v>904</v>
      </c>
      <c r="F8" s="49">
        <v>842</v>
      </c>
      <c r="G8" s="49">
        <v>996</v>
      </c>
      <c r="H8" s="49">
        <v>792</v>
      </c>
      <c r="I8" s="49">
        <v>836</v>
      </c>
      <c r="J8" s="49">
        <v>814</v>
      </c>
      <c r="K8" s="49">
        <v>1253</v>
      </c>
      <c r="L8" s="49">
        <v>1089</v>
      </c>
      <c r="M8" s="49">
        <v>909</v>
      </c>
      <c r="N8" s="48">
        <v>1307</v>
      </c>
      <c r="O8" s="56">
        <f t="shared" si="0"/>
        <v>11677</v>
      </c>
      <c r="P8" s="57">
        <f t="shared" si="1"/>
        <v>6.0533955417314669</v>
      </c>
      <c r="Q8" s="50">
        <f t="shared" si="2"/>
        <v>6.0533955417314666E-3</v>
      </c>
    </row>
    <row r="9" spans="1:17" s="4" customFormat="1" ht="16.95" customHeight="1" thickBot="1">
      <c r="A9" s="33">
        <v>2015</v>
      </c>
      <c r="B9" s="31">
        <v>1922</v>
      </c>
      <c r="C9" s="51">
        <v>1119</v>
      </c>
      <c r="D9" s="52">
        <v>852</v>
      </c>
      <c r="E9" s="53">
        <v>851</v>
      </c>
      <c r="F9" s="53">
        <v>1134</v>
      </c>
      <c r="G9" s="53">
        <v>996</v>
      </c>
      <c r="H9" s="53">
        <v>1033</v>
      </c>
      <c r="I9" s="53">
        <v>1332</v>
      </c>
      <c r="J9" s="53">
        <v>1207</v>
      </c>
      <c r="K9" s="53">
        <v>1325</v>
      </c>
      <c r="L9" s="53">
        <v>1166</v>
      </c>
      <c r="M9" s="53">
        <v>1082</v>
      </c>
      <c r="N9" s="54">
        <v>1026</v>
      </c>
      <c r="O9" s="37">
        <f>SUM(C9:N9)</f>
        <v>13123</v>
      </c>
      <c r="P9" s="55">
        <f>O9/B9</f>
        <v>6.8277835587929241</v>
      </c>
      <c r="Q9" s="38">
        <f>P9/1000</f>
        <v>6.8277835587929239E-3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