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4.xml"/>
  <Override ContentType="application/vnd.openxmlformats-officedocument.spreadsheetml.externalLink+xml" PartName="/xl/externalLinks/externalLink5.xml"/>
  <Override ContentType="application/vnd.openxmlformats-officedocument.spreadsheetml.externalLink+xml" PartName="/xl/externalLinks/externalLink6.xml"/>
  <Override ContentType="application/vnd.openxmlformats-officedocument.spreadsheetml.externalLink+xml" PartName="/xl/externalLinks/externalLink7.xml"/>
  <Override ContentType="application/vnd.openxmlformats-officedocument.spreadsheetml.externalLink+xml" PartName="/xl/externalLinks/externalLink8.xml"/>
  <Override ContentType="application/vnd.openxmlformats-officedocument.spreadsheetml.externalLink+xml" PartName="/xl/externalLinks/externalLink9.xml"/>
  <Override ContentType="application/vnd.openxmlformats-officedocument.spreadsheetml.externalLink+xml" PartName="/xl/externalLinks/externalLink10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6320" windowHeight="9540" activeTab="3"/>
  </bookViews>
  <sheets>
    <sheet name="RSU" sheetId="1" r:id="rId1"/>
    <sheet name="CARTON" sheetId="2" r:id="rId2"/>
    <sheet name="VIDRIO" sheetId="3" r:id="rId3"/>
    <sheet name="ENVASES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calcPr calcId="125725"/>
</workbook>
</file>

<file path=xl/calcChain.xml><?xml version="1.0" encoding="utf-8"?>
<calcChain xmlns="http://schemas.openxmlformats.org/spreadsheetml/2006/main">
  <c r="D7" i="4"/>
  <c r="E7"/>
  <c r="F7"/>
  <c r="G7"/>
  <c r="H7"/>
  <c r="I7"/>
  <c r="J7"/>
  <c r="K7"/>
  <c r="L7"/>
  <c r="M7"/>
  <c r="N7"/>
  <c r="C7"/>
  <c r="H7" i="3"/>
  <c r="I7"/>
  <c r="J7"/>
  <c r="K7"/>
  <c r="L7"/>
  <c r="M7"/>
  <c r="N7"/>
  <c r="H7" i="2"/>
  <c r="I7"/>
  <c r="O7" s="1"/>
  <c r="P7" s="1"/>
  <c r="Q7" s="1"/>
  <c r="J7"/>
  <c r="K7"/>
  <c r="L7"/>
  <c r="M7"/>
  <c r="N7"/>
  <c r="H7" i="1"/>
  <c r="I7"/>
  <c r="J7"/>
  <c r="K7"/>
  <c r="L7"/>
  <c r="M7"/>
  <c r="N7"/>
  <c r="D7" i="3"/>
  <c r="E7"/>
  <c r="F7"/>
  <c r="O7" s="1"/>
  <c r="P7" s="1"/>
  <c r="Q7" s="1"/>
  <c r="G7"/>
  <c r="C7"/>
  <c r="D7" i="2"/>
  <c r="E7"/>
  <c r="F7"/>
  <c r="G7"/>
  <c r="C7"/>
  <c r="D7" i="1"/>
  <c r="E7"/>
  <c r="F7"/>
  <c r="G7"/>
  <c r="C7"/>
  <c r="O7" s="1"/>
  <c r="P7" s="1"/>
  <c r="Q7" s="1"/>
  <c r="D9" i="3" l="1"/>
  <c r="E9"/>
  <c r="F9"/>
  <c r="G9"/>
  <c r="H9"/>
  <c r="I9"/>
  <c r="J9"/>
  <c r="K9"/>
  <c r="L9"/>
  <c r="M9"/>
  <c r="N9"/>
  <c r="C9"/>
  <c r="D8"/>
  <c r="E8"/>
  <c r="F8"/>
  <c r="G8"/>
  <c r="H8"/>
  <c r="I8"/>
  <c r="J8"/>
  <c r="K8"/>
  <c r="L8"/>
  <c r="M8"/>
  <c r="N8"/>
  <c r="C8"/>
  <c r="D9" i="2"/>
  <c r="E9"/>
  <c r="F9"/>
  <c r="G9"/>
  <c r="H9"/>
  <c r="I9"/>
  <c r="J9"/>
  <c r="K9"/>
  <c r="L9"/>
  <c r="M9"/>
  <c r="N9"/>
  <c r="C9"/>
  <c r="D8"/>
  <c r="E8"/>
  <c r="F8"/>
  <c r="G8"/>
  <c r="H8"/>
  <c r="I8"/>
  <c r="J8"/>
  <c r="K8"/>
  <c r="L8"/>
  <c r="M8"/>
  <c r="N8"/>
  <c r="C8"/>
  <c r="D9" i="1"/>
  <c r="E9"/>
  <c r="F9"/>
  <c r="G9"/>
  <c r="H9"/>
  <c r="I9"/>
  <c r="J9"/>
  <c r="K9"/>
  <c r="L9"/>
  <c r="M9"/>
  <c r="N9"/>
  <c r="C9"/>
  <c r="D8"/>
  <c r="E8"/>
  <c r="F8"/>
  <c r="G8"/>
  <c r="H8"/>
  <c r="I8"/>
  <c r="J8"/>
  <c r="K8"/>
  <c r="L8"/>
  <c r="M8"/>
  <c r="N8"/>
  <c r="C8"/>
  <c r="O8" i="4"/>
  <c r="P8" s="1"/>
  <c r="Q8" s="1"/>
  <c r="O9"/>
  <c r="P9" s="1"/>
  <c r="Q9" s="1"/>
  <c r="O9" i="1" l="1"/>
  <c r="P9" s="1"/>
  <c r="Q9" s="1"/>
  <c r="O8" i="2"/>
  <c r="P8" s="1"/>
  <c r="Q8" s="1"/>
  <c r="O8" i="1"/>
  <c r="P8" s="1"/>
  <c r="Q8" s="1"/>
  <c r="O9" i="3" l="1"/>
  <c r="P9" s="1"/>
  <c r="Q9" s="1"/>
  <c r="O8" l="1"/>
  <c r="P8" s="1"/>
  <c r="Q8" s="1"/>
  <c r="O9" i="2"/>
  <c r="P9" s="1"/>
  <c r="Q9" s="1"/>
</calcChain>
</file>

<file path=xl/sharedStrings.xml><?xml version="1.0" encoding="utf-8"?>
<sst xmlns="http://schemas.openxmlformats.org/spreadsheetml/2006/main" count="76" uniqueCount="23">
  <si>
    <t>RATIO (Kg/HAB/AÑO)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</si>
  <si>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</si>
  <si>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</si>
  <si>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</si>
  <si>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</si>
  <si>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</si>
  <si>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</si>
  <si>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</si>
  <si>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</si>
  <si>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</si>
  <si>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</si>
  <si>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</si>
  <si>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</si>
  <si>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</si>
  <si>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NOTA: Los lavados de contenedores de RSU se realizan una vez al mes, mas dos especiales al año.</t>
  </si>
  <si>
    <t>* NOTA: Los lavados de contenedores de SELECTIVA se realizan cuatro veces al año.</t>
  </si>
  <si>
    <t>MESES  / KILOS</t>
  </si>
  <si>
    <t>TOTAL ANUAL/KILOS</t>
  </si>
  <si>
    <t>RESUMEN DE KILOS ANUAL DE RECOGIDA EN RESIDUOS SÓLIDOS URBANOS</t>
  </si>
  <si>
    <t>RATIO (Tn/HAB/AÑO)</t>
  </si>
  <si>
    <t>RESUMEN DE KILOS ANUAL DE RECOGIDA EN PAPEL / CARTÓN</t>
  </si>
  <si>
    <t>RESUMEN DE KILOS ANUAL DE RECOGIDA EN VIDRIO</t>
  </si>
  <si>
    <t>RESUMEN DE KILOS ANUAL DE RECOGIDA EN ENVASES</t>
  </si>
</sst>
</file>

<file path=xl/styles.xml><?xml version="1.0" encoding="utf-8"?>
<styleSheet xmlns="http://schemas.openxmlformats.org/spreadsheetml/2006/main">
  <numFmts count="1">
    <numFmt numFmtId="164" formatCode="#,##0.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u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Trebuchet MS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86ED83"/>
        <bgColor indexed="64"/>
      </patternFill>
    </fill>
    <fill>
      <patternFill patternType="solid">
        <fgColor rgb="FFFFFF66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 applyAlignment="1">
      <alignment horizontal="right"/>
    </xf>
    <xf numFmtId="0" fontId="11" fillId="0" borderId="0" xfId="0" applyFont="1"/>
    <xf numFmtId="0" fontId="2" fillId="0" borderId="0" xfId="0" applyFont="1"/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1" applyFont="1" applyFill="1" applyBorder="1"/>
    <xf numFmtId="3" fontId="5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0" fontId="5" fillId="2" borderId="7" xfId="0" applyFont="1" applyFill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3" fontId="15" fillId="0" borderId="11" xfId="0" applyNumberFormat="1" applyFont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7" borderId="7" xfId="0" applyFont="1" applyFill="1" applyBorder="1" applyAlignment="1">
      <alignment horizontal="center" vertical="center"/>
    </xf>
    <xf numFmtId="3" fontId="15" fillId="0" borderId="3" xfId="0" applyNumberFormat="1" applyFont="1" applyBorder="1" applyAlignment="1">
      <alignment horizontal="center" vertical="center"/>
    </xf>
    <xf numFmtId="0" fontId="5" fillId="7" borderId="15" xfId="0" applyFont="1" applyFill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16" fillId="0" borderId="13" xfId="0" applyNumberFormat="1" applyFont="1" applyFill="1" applyBorder="1" applyAlignment="1">
      <alignment horizontal="center" vertical="center"/>
    </xf>
    <xf numFmtId="3" fontId="17" fillId="0" borderId="14" xfId="0" applyNumberFormat="1" applyFont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/>
    </xf>
    <xf numFmtId="3" fontId="15" fillId="0" borderId="17" xfId="0" applyNumberFormat="1" applyFont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3" fontId="16" fillId="0" borderId="4" xfId="0" applyNumberFormat="1" applyFont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2" fillId="0" borderId="4" xfId="1" applyFont="1" applyFill="1" applyBorder="1" applyAlignment="1">
      <alignment horizontal="center" vertical="center"/>
    </xf>
    <xf numFmtId="3" fontId="5" fillId="3" borderId="18" xfId="0" applyNumberFormat="1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164" fontId="23" fillId="8" borderId="4" xfId="0" applyNumberFormat="1" applyFont="1" applyFill="1" applyBorder="1" applyAlignment="1">
      <alignment horizontal="center" vertical="center"/>
    </xf>
    <xf numFmtId="3" fontId="18" fillId="0" borderId="14" xfId="0" applyNumberFormat="1" applyFont="1" applyBorder="1" applyAlignment="1">
      <alignment horizontal="center" vertical="center"/>
    </xf>
    <xf numFmtId="4" fontId="23" fillId="4" borderId="14" xfId="0" applyNumberFormat="1" applyFont="1" applyFill="1" applyBorder="1" applyAlignment="1">
      <alignment horizontal="center" vertical="center"/>
    </xf>
    <xf numFmtId="164" fontId="23" fillId="4" borderId="4" xfId="0" applyNumberFormat="1" applyFont="1" applyFill="1" applyBorder="1" applyAlignment="1">
      <alignment horizontal="center" vertical="center"/>
    </xf>
    <xf numFmtId="3" fontId="18" fillId="0" borderId="8" xfId="0" applyNumberFormat="1" applyFont="1" applyBorder="1" applyAlignment="1">
      <alignment horizontal="center" vertical="center"/>
    </xf>
    <xf numFmtId="4" fontId="23" fillId="4" borderId="8" xfId="0" applyNumberFormat="1" applyFont="1" applyFill="1" applyBorder="1" applyAlignment="1">
      <alignment horizontal="center" vertical="center"/>
    </xf>
    <xf numFmtId="164" fontId="23" fillId="4" borderId="8" xfId="0" applyNumberFormat="1" applyFont="1" applyFill="1" applyBorder="1" applyAlignment="1">
      <alignment horizontal="center" vertical="center"/>
    </xf>
    <xf numFmtId="4" fontId="23" fillId="5" borderId="8" xfId="0" applyNumberFormat="1" applyFont="1" applyFill="1" applyBorder="1" applyAlignment="1">
      <alignment horizontal="center" vertical="center"/>
    </xf>
    <xf numFmtId="164" fontId="23" fillId="5" borderId="8" xfId="0" applyNumberFormat="1" applyFont="1" applyFill="1" applyBorder="1" applyAlignment="1">
      <alignment horizontal="center" vertical="center"/>
    </xf>
    <xf numFmtId="4" fontId="23" fillId="5" borderId="14" xfId="0" applyNumberFormat="1" applyFont="1" applyFill="1" applyBorder="1" applyAlignment="1">
      <alignment horizontal="center" vertical="center"/>
    </xf>
    <xf numFmtId="164" fontId="23" fillId="5" borderId="4" xfId="0" applyNumberFormat="1" applyFont="1" applyFill="1" applyBorder="1" applyAlignment="1">
      <alignment horizontal="center" vertical="center"/>
    </xf>
    <xf numFmtId="4" fontId="23" fillId="7" borderId="8" xfId="0" applyNumberFormat="1" applyFont="1" applyFill="1" applyBorder="1" applyAlignment="1">
      <alignment horizontal="center" vertical="center"/>
    </xf>
    <xf numFmtId="164" fontId="23" fillId="7" borderId="8" xfId="0" applyNumberFormat="1" applyFont="1" applyFill="1" applyBorder="1" applyAlignment="1">
      <alignment horizontal="center" vertical="center"/>
    </xf>
    <xf numFmtId="4" fontId="23" fillId="7" borderId="14" xfId="0" applyNumberFormat="1" applyFont="1" applyFill="1" applyBorder="1" applyAlignment="1">
      <alignment horizontal="center" vertical="center"/>
    </xf>
    <xf numFmtId="164" fontId="23" fillId="7" borderId="4" xfId="0" applyNumberFormat="1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 vertical="center"/>
    </xf>
    <xf numFmtId="3" fontId="14" fillId="0" borderId="9" xfId="0" applyNumberFormat="1" applyFont="1" applyFill="1" applyBorder="1" applyAlignment="1">
      <alignment horizontal="center" vertical="center"/>
    </xf>
    <xf numFmtId="164" fontId="23" fillId="8" borderId="8" xfId="0" applyNumberFormat="1" applyFont="1" applyFill="1" applyBorder="1" applyAlignment="1">
      <alignment horizontal="center" vertical="center"/>
    </xf>
    <xf numFmtId="3" fontId="14" fillId="0" borderId="19" xfId="0" applyNumberFormat="1" applyFont="1" applyFill="1" applyBorder="1" applyAlignment="1">
      <alignment horizontal="center" vertical="center" wrapText="1"/>
    </xf>
    <xf numFmtId="3" fontId="14" fillId="0" borderId="16" xfId="0" applyNumberFormat="1" applyFont="1" applyFill="1" applyBorder="1" applyAlignment="1">
      <alignment horizontal="center" vertical="center"/>
    </xf>
    <xf numFmtId="3" fontId="14" fillId="0" borderId="7" xfId="0" applyNumberFormat="1" applyFont="1" applyFill="1" applyBorder="1" applyAlignment="1">
      <alignment horizontal="center" vertical="center"/>
    </xf>
    <xf numFmtId="3" fontId="14" fillId="0" borderId="20" xfId="0" applyNumberFormat="1" applyFont="1" applyFill="1" applyBorder="1" applyAlignment="1">
      <alignment horizontal="center" vertical="center"/>
    </xf>
    <xf numFmtId="4" fontId="5" fillId="8" borderId="14" xfId="0" applyNumberFormat="1" applyFont="1" applyFill="1" applyBorder="1" applyAlignment="1">
      <alignment horizontal="center" vertical="center"/>
    </xf>
    <xf numFmtId="3" fontId="4" fillId="0" borderId="8" xfId="0" applyNumberFormat="1" applyFont="1" applyFill="1" applyBorder="1" applyAlignment="1">
      <alignment horizontal="center" vertical="center" wrapText="1"/>
    </xf>
    <xf numFmtId="4" fontId="5" fillId="8" borderId="8" xfId="0" applyNumberFormat="1" applyFont="1" applyFill="1" applyBorder="1" applyAlignment="1">
      <alignment horizontal="center" vertical="center" wrapText="1"/>
    </xf>
    <xf numFmtId="3" fontId="18" fillId="0" borderId="21" xfId="0" applyNumberFormat="1" applyFont="1" applyBorder="1" applyAlignment="1">
      <alignment horizontal="center" vertical="center"/>
    </xf>
    <xf numFmtId="3" fontId="18" fillId="0" borderId="22" xfId="0" applyNumberFormat="1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3" fontId="15" fillId="0" borderId="24" xfId="0" applyNumberFormat="1" applyFont="1" applyBorder="1" applyAlignment="1">
      <alignment horizontal="center" vertical="center"/>
    </xf>
    <xf numFmtId="3" fontId="20" fillId="0" borderId="8" xfId="1" applyNumberFormat="1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3" fontId="16" fillId="0" borderId="8" xfId="0" applyNumberFormat="1" applyFont="1" applyFill="1" applyBorder="1" applyAlignment="1">
      <alignment horizontal="center" vertical="center"/>
    </xf>
    <xf numFmtId="3" fontId="15" fillId="0" borderId="25" xfId="0" applyNumberFormat="1" applyFont="1" applyBorder="1" applyAlignment="1">
      <alignment horizontal="center" vertical="center"/>
    </xf>
    <xf numFmtId="3" fontId="15" fillId="0" borderId="26" xfId="0" applyNumberFormat="1" applyFont="1" applyBorder="1" applyAlignment="1">
      <alignment horizontal="center" vertical="center"/>
    </xf>
    <xf numFmtId="3" fontId="14" fillId="0" borderId="27" xfId="0" applyNumberFormat="1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/>
    </xf>
    <xf numFmtId="0" fontId="16" fillId="7" borderId="4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 wrapText="1"/>
    </xf>
    <xf numFmtId="0" fontId="18" fillId="7" borderId="4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8" fillId="8" borderId="4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4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3" fontId="4" fillId="8" borderId="4" xfId="0" applyNumberFormat="1" applyFont="1" applyFill="1" applyBorder="1" applyAlignment="1">
      <alignment horizontal="center" vertical="center" wrapText="1"/>
    </xf>
    <xf numFmtId="3" fontId="20" fillId="3" borderId="2" xfId="1" applyNumberFormat="1" applyFont="1" applyFill="1" applyBorder="1" applyAlignment="1">
      <alignment horizontal="center" vertical="center"/>
    </xf>
    <xf numFmtId="3" fontId="20" fillId="3" borderId="4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  <color rgb="FF86ED83"/>
    </mruColors>
  </colors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10" Target="externalLinks/externalLink6.xml" Type="http://schemas.openxmlformats.org/officeDocument/2006/relationships/externalLink"/>
<Relationship Id="rId11" Target="externalLinks/externalLink7.xml" Type="http://schemas.openxmlformats.org/officeDocument/2006/relationships/externalLink"/>
<Relationship Id="rId12" Target="externalLinks/externalLink8.xml" Type="http://schemas.openxmlformats.org/officeDocument/2006/relationships/externalLink"/>
<Relationship Id="rId13" Target="externalLinks/externalLink9.xml" Type="http://schemas.openxmlformats.org/officeDocument/2006/relationships/externalLink"/>
<Relationship Id="rId14" Target="externalLinks/externalLink10.xml" Type="http://schemas.openxmlformats.org/officeDocument/2006/relationships/externalLink"/>
<Relationship Id="rId15" Target="theme/theme1.xml" Type="http://schemas.openxmlformats.org/officeDocument/2006/relationships/theme"/>
<Relationship Id="rId16" Target="styles.xml" Type="http://schemas.openxmlformats.org/officeDocument/2006/relationships/styles"/>
<Relationship Id="rId17" Target="sharedStrings.xml" Type="http://schemas.openxmlformats.org/officeDocument/2006/relationships/sharedStrings"/>
<Relationship Id="rId18" Target="calcChain.xml" Type="http://schemas.openxmlformats.org/officeDocument/2006/relationships/calcChain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externalLinks/externalLink1.xml" Type="http://schemas.openxmlformats.org/officeDocument/2006/relationships/externalLink"/>
<Relationship Id="rId6" Target="externalLinks/externalLink2.xml" Type="http://schemas.openxmlformats.org/officeDocument/2006/relationships/externalLink"/>
<Relationship Id="rId7" Target="externalLinks/externalLink3.xml" Type="http://schemas.openxmlformats.org/officeDocument/2006/relationships/externalLink"/>
<Relationship Id="rId8" Target="externalLinks/externalLink4.xml" Type="http://schemas.openxmlformats.org/officeDocument/2006/relationships/externalLink"/>
<Relationship Id="rId9" Target="externalLinks/externalLink5.xml" Type="http://schemas.openxmlformats.org/officeDocument/2006/relationships/externalLink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6.5247054564426907E-2"/>
          <c:w val="0.88015364782941952"/>
          <c:h val="0.69824072447333563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RSU!$C$7:$N$7</c:f>
              <c:numCache>
                <c:formatCode>#,##0</c:formatCode>
                <c:ptCount val="12"/>
                <c:pt idx="0">
                  <c:v>20611.52595002218</c:v>
                </c:pt>
                <c:pt idx="1">
                  <c:v>19059.556409877274</c:v>
                </c:pt>
                <c:pt idx="2">
                  <c:v>22711.678249297649</c:v>
                </c:pt>
                <c:pt idx="3">
                  <c:v>20176.332988318794</c:v>
                </c:pt>
                <c:pt idx="4">
                  <c:v>18543.448173887329</c:v>
                </c:pt>
                <c:pt idx="5">
                  <c:v>23121.357385775544</c:v>
                </c:pt>
                <c:pt idx="6">
                  <c:v>24338.002365813987</c:v>
                </c:pt>
                <c:pt idx="7">
                  <c:v>29027.443442259351</c:v>
                </c:pt>
                <c:pt idx="8">
                  <c:v>16287.297057518852</c:v>
                </c:pt>
                <c:pt idx="9">
                  <c:v>10659.67617921041</c:v>
                </c:pt>
                <c:pt idx="10">
                  <c:v>25991.298240425847</c:v>
                </c:pt>
                <c:pt idx="11">
                  <c:v>12452.204642909952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RSU!$C$8:$N$8</c:f>
              <c:numCache>
                <c:formatCode>#,##0</c:formatCode>
                <c:ptCount val="12"/>
                <c:pt idx="0">
                  <c:v>17049.262853005068</c:v>
                </c:pt>
                <c:pt idx="1">
                  <c:v>14670.997827661115</c:v>
                </c:pt>
                <c:pt idx="2">
                  <c:v>19893.824764663288</c:v>
                </c:pt>
                <c:pt idx="3">
                  <c:v>18864.651701665462</c:v>
                </c:pt>
                <c:pt idx="4">
                  <c:v>21344.777697320784</c:v>
                </c:pt>
                <c:pt idx="5">
                  <c:v>21656.396813902968</c:v>
                </c:pt>
                <c:pt idx="6">
                  <c:v>23272.590876176684</c:v>
                </c:pt>
                <c:pt idx="7">
                  <c:v>28768.556118754525</c:v>
                </c:pt>
                <c:pt idx="8">
                  <c:v>21534.163649529328</c:v>
                </c:pt>
                <c:pt idx="9">
                  <c:v>25209.458363504706</c:v>
                </c:pt>
                <c:pt idx="10">
                  <c:v>24728.07096307024</c:v>
                </c:pt>
                <c:pt idx="11">
                  <c:v>21292.715423606081</c:v>
                </c:pt>
              </c:numCache>
            </c:numRef>
          </c:val>
        </c:ser>
        <c:ser>
          <c:idx val="0"/>
          <c:order val="2"/>
          <c:tx>
            <c:v>AÑO 2015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RSU!$C$9:$N$9</c:f>
              <c:numCache>
                <c:formatCode>#,##0</c:formatCode>
                <c:ptCount val="12"/>
                <c:pt idx="0">
                  <c:v>19294.65737514518</c:v>
                </c:pt>
                <c:pt idx="1">
                  <c:v>16037.862950058072</c:v>
                </c:pt>
                <c:pt idx="2">
                  <c:v>20716.957026713124</c:v>
                </c:pt>
                <c:pt idx="3">
                  <c:v>28077.584204413473</c:v>
                </c:pt>
                <c:pt idx="4">
                  <c:v>23116.144018583043</c:v>
                </c:pt>
                <c:pt idx="5">
                  <c:v>26924.041811846691</c:v>
                </c:pt>
                <c:pt idx="6">
                  <c:v>23430.197444831592</c:v>
                </c:pt>
                <c:pt idx="7">
                  <c:v>21819.163763066201</c:v>
                </c:pt>
                <c:pt idx="8">
                  <c:v>21076.306620209059</c:v>
                </c:pt>
                <c:pt idx="9">
                  <c:v>14173.170731707318</c:v>
                </c:pt>
                <c:pt idx="10">
                  <c:v>19213.879210220675</c:v>
                </c:pt>
                <c:pt idx="11">
                  <c:v>18840.185830429731</c:v>
                </c:pt>
              </c:numCache>
            </c:numRef>
          </c:val>
        </c:ser>
        <c:marker val="1"/>
        <c:axId val="62612992"/>
        <c:axId val="62614528"/>
      </c:lineChart>
      <c:catAx>
        <c:axId val="62612992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62614528"/>
        <c:crossesAt val="0"/>
        <c:auto val="1"/>
        <c:lblAlgn val="ctr"/>
        <c:lblOffset val="100"/>
      </c:catAx>
      <c:valAx>
        <c:axId val="62614528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62612992"/>
        <c:crosses val="autoZero"/>
        <c:crossBetween val="between"/>
      </c:valAx>
      <c:spPr>
        <a:gradFill>
          <a:gsLst>
            <a:gs pos="0">
              <a:schemeClr val="bg1">
                <a:lumMod val="5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5010190200213323"/>
          <c:y val="0.88924017611389372"/>
          <c:w val="0.5300150829562591"/>
          <c:h val="0.11075982388611159"/>
        </c:manualLayout>
      </c:layout>
    </c:legend>
    <c:plotVisOnly val="1"/>
  </c:chart>
  <c:printSettings>
    <c:headerFooter/>
    <c:pageMargins b="0.75000000000000377" l="0.70000000000000062" r="0.70000000000000062" t="0.75000000000000377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8.1075938484568053E-2"/>
          <c:y val="6.1352987058830973E-2"/>
          <c:w val="0.88015364782941952"/>
          <c:h val="0.70213475213646015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CARTON!$C$7:$N$7</c:f>
              <c:numCache>
                <c:formatCode>#,##0</c:formatCode>
                <c:ptCount val="12"/>
                <c:pt idx="0">
                  <c:v>618.45878136200724</c:v>
                </c:pt>
                <c:pt idx="1">
                  <c:v>330.68612391193034</c:v>
                </c:pt>
                <c:pt idx="2">
                  <c:v>313.01587301587301</c:v>
                </c:pt>
                <c:pt idx="3">
                  <c:v>340.78341013824883</c:v>
                </c:pt>
                <c:pt idx="4">
                  <c:v>391.26984126984127</c:v>
                </c:pt>
                <c:pt idx="5">
                  <c:v>434.18330773169487</c:v>
                </c:pt>
                <c:pt idx="6">
                  <c:v>398.84280593958016</c:v>
                </c:pt>
                <c:pt idx="7">
                  <c:v>411.46441372247824</c:v>
                </c:pt>
                <c:pt idx="8">
                  <c:v>275.15104966717871</c:v>
                </c:pt>
                <c:pt idx="9">
                  <c:v>487.19406041986684</c:v>
                </c:pt>
                <c:pt idx="10">
                  <c:v>489.71838197644649</c:v>
                </c:pt>
                <c:pt idx="11">
                  <c:v>277.6753712237583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CARTON!$C$8:$N$8</c:f>
              <c:numCache>
                <c:formatCode>#,##0</c:formatCode>
                <c:ptCount val="12"/>
                <c:pt idx="0">
                  <c:v>258.35065222197659</c:v>
                </c:pt>
                <c:pt idx="1">
                  <c:v>163.35175768295377</c:v>
                </c:pt>
                <c:pt idx="2">
                  <c:v>212.13458490796049</c:v>
                </c:pt>
                <c:pt idx="3">
                  <c:v>0</c:v>
                </c:pt>
                <c:pt idx="4">
                  <c:v>250.24259417286359</c:v>
                </c:pt>
                <c:pt idx="5">
                  <c:v>204.51298305497988</c:v>
                </c:pt>
                <c:pt idx="6">
                  <c:v>213.40485188345727</c:v>
                </c:pt>
                <c:pt idx="7">
                  <c:v>221.0264537364379</c:v>
                </c:pt>
                <c:pt idx="8">
                  <c:v>69.864683652322327</c:v>
                </c:pt>
                <c:pt idx="9">
                  <c:v>142.26990125563819</c:v>
                </c:pt>
                <c:pt idx="10">
                  <c:v>262.94526392783126</c:v>
                </c:pt>
                <c:pt idx="11">
                  <c:v>233.7291234914056</c:v>
                </c:pt>
              </c:numCache>
            </c:numRef>
          </c:val>
        </c:ser>
        <c:ser>
          <c:idx val="1"/>
          <c:order val="2"/>
          <c:tx>
            <c:v>AÑO 2015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CARTON!$C$9:$N$9</c:f>
              <c:numCache>
                <c:formatCode>#,##0</c:formatCode>
                <c:ptCount val="12"/>
                <c:pt idx="0">
                  <c:v>297.66421756771575</c:v>
                </c:pt>
                <c:pt idx="1">
                  <c:v>229.23566180502249</c:v>
                </c:pt>
                <c:pt idx="2">
                  <c:v>418.55466608180723</c:v>
                </c:pt>
                <c:pt idx="3">
                  <c:v>217.83090251124025</c:v>
                </c:pt>
                <c:pt idx="4">
                  <c:v>361.53086961289614</c:v>
                </c:pt>
                <c:pt idx="5">
                  <c:v>327.31659173154952</c:v>
                </c:pt>
                <c:pt idx="6">
                  <c:v>348.98563438973571</c:v>
                </c:pt>
                <c:pt idx="7">
                  <c:v>483.56179405636578</c:v>
                </c:pt>
                <c:pt idx="8">
                  <c:v>159.66663011295097</c:v>
                </c:pt>
                <c:pt idx="9">
                  <c:v>355.82848996600507</c:v>
                </c:pt>
                <c:pt idx="10">
                  <c:v>375.2165807654348</c:v>
                </c:pt>
                <c:pt idx="11">
                  <c:v>391.18324377672985</c:v>
                </c:pt>
              </c:numCache>
            </c:numRef>
          </c:val>
        </c:ser>
        <c:marker val="1"/>
        <c:axId val="73865472"/>
        <c:axId val="76353920"/>
      </c:lineChart>
      <c:catAx>
        <c:axId val="73865472"/>
        <c:scaling>
          <c:orientation val="minMax"/>
        </c:scaling>
        <c:axPos val="b"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76353920"/>
        <c:crossesAt val="0"/>
        <c:auto val="1"/>
        <c:lblAlgn val="ctr"/>
        <c:lblOffset val="100"/>
      </c:catAx>
      <c:valAx>
        <c:axId val="76353920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73865472"/>
        <c:crosses val="autoZero"/>
        <c:crossBetween val="between"/>
      </c:valAx>
      <c:spPr>
        <a:gradFill>
          <a:gsLst>
            <a:gs pos="0">
              <a:srgbClr val="00B0F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3534909163751791"/>
          <c:y val="0.849471649557905"/>
          <c:w val="0.5485975212002604"/>
          <c:h val="0.12522104747752524"/>
        </c:manualLayout>
      </c:layout>
    </c:legend>
    <c:plotVisOnly val="1"/>
  </c:chart>
  <c:printSettings>
    <c:headerFooter/>
    <c:pageMargins b="0.750000000000004" l="0.70000000000000062" r="0.70000000000000062" t="0.750000000000004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5.1797667303422008E-2"/>
          <c:w val="0.88015364782941952"/>
          <c:h val="0.71169014376161555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VIDRIO!$C$7:$N$7</c:f>
              <c:numCache>
                <c:formatCode>#,##0</c:formatCode>
                <c:ptCount val="12"/>
                <c:pt idx="0">
                  <c:v>1518.1164557263451</c:v>
                </c:pt>
                <c:pt idx="1">
                  <c:v>658.43685879500094</c:v>
                </c:pt>
                <c:pt idx="2">
                  <c:v>474.51594851706773</c:v>
                </c:pt>
                <c:pt idx="3">
                  <c:v>480.03357582540571</c:v>
                </c:pt>
                <c:pt idx="4">
                  <c:v>1802.4405735671735</c:v>
                </c:pt>
                <c:pt idx="5">
                  <c:v>2090.8716062023996</c:v>
                </c:pt>
                <c:pt idx="6">
                  <c:v>1101.3829787234042</c:v>
                </c:pt>
                <c:pt idx="7">
                  <c:v>1250.6621898899459</c:v>
                </c:pt>
                <c:pt idx="8">
                  <c:v>0</c:v>
                </c:pt>
                <c:pt idx="9">
                  <c:v>0</c:v>
                </c:pt>
                <c:pt idx="10">
                  <c:v>1653.711168526037</c:v>
                </c:pt>
                <c:pt idx="11">
                  <c:v>0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VIDRIO!$C$8:$N$8</c:f>
              <c:numCache>
                <c:formatCode>#,##0</c:formatCode>
                <c:ptCount val="12"/>
                <c:pt idx="0">
                  <c:v>2170.7956396581212</c:v>
                </c:pt>
                <c:pt idx="1">
                  <c:v>1342.7695889227093</c:v>
                </c:pt>
                <c:pt idx="2">
                  <c:v>1528.5947833879777</c:v>
                </c:pt>
                <c:pt idx="3">
                  <c:v>513.78081698758319</c:v>
                </c:pt>
                <c:pt idx="4">
                  <c:v>465.02789274788557</c:v>
                </c:pt>
                <c:pt idx="5">
                  <c:v>579.40975346409937</c:v>
                </c:pt>
                <c:pt idx="6">
                  <c:v>1036.2629043358568</c:v>
                </c:pt>
                <c:pt idx="7">
                  <c:v>635.66312758682739</c:v>
                </c:pt>
                <c:pt idx="8">
                  <c:v>661.91470217743392</c:v>
                </c:pt>
                <c:pt idx="9">
                  <c:v>1564.6845685228518</c:v>
                </c:pt>
                <c:pt idx="10">
                  <c:v>1823.2139259759429</c:v>
                </c:pt>
                <c:pt idx="11">
                  <c:v>320.64423249955013</c:v>
                </c:pt>
              </c:numCache>
            </c:numRef>
          </c:val>
        </c:ser>
        <c:ser>
          <c:idx val="1"/>
          <c:order val="2"/>
          <c:tx>
            <c:v>AÑO 2015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VIDRIO!$C$9:$N$9</c:f>
              <c:numCache>
                <c:formatCode>#,##0</c:formatCode>
                <c:ptCount val="12"/>
                <c:pt idx="0">
                  <c:v>645.90459045904595</c:v>
                </c:pt>
                <c:pt idx="1">
                  <c:v>436.21962196219619</c:v>
                </c:pt>
                <c:pt idx="2">
                  <c:v>415.6255625562556</c:v>
                </c:pt>
                <c:pt idx="3">
                  <c:v>514.85148514851483</c:v>
                </c:pt>
                <c:pt idx="4">
                  <c:v>644.03240324032402</c:v>
                </c:pt>
                <c:pt idx="5">
                  <c:v>483.02430243024304</c:v>
                </c:pt>
                <c:pt idx="6">
                  <c:v>1672.789582825686</c:v>
                </c:pt>
                <c:pt idx="7">
                  <c:v>522.34023402340233</c:v>
                </c:pt>
                <c:pt idx="8">
                  <c:v>1955.8783834184526</c:v>
                </c:pt>
                <c:pt idx="9">
                  <c:v>610.33303330333035</c:v>
                </c:pt>
                <c:pt idx="10">
                  <c:v>617.82178217821786</c:v>
                </c:pt>
                <c:pt idx="11">
                  <c:v>1391.5018573680572</c:v>
                </c:pt>
              </c:numCache>
            </c:numRef>
          </c:val>
        </c:ser>
        <c:marker val="1"/>
        <c:axId val="77926784"/>
        <c:axId val="63035648"/>
      </c:lineChart>
      <c:catAx>
        <c:axId val="77926784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63035648"/>
        <c:crossesAt val="0"/>
        <c:auto val="1"/>
        <c:lblAlgn val="ctr"/>
        <c:lblOffset val="100"/>
      </c:catAx>
      <c:valAx>
        <c:axId val="63035648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77926784"/>
        <c:crosses val="autoZero"/>
        <c:crossBetween val="between"/>
      </c:valAx>
      <c:spPr>
        <a:gradFill>
          <a:gsLst>
            <a:gs pos="0">
              <a:srgbClr val="00B05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3748761537258176"/>
          <c:y val="0.86951627348356664"/>
          <c:w val="0.60296436455376867"/>
          <c:h val="0.13048372651643406"/>
        </c:manualLayout>
      </c:layout>
    </c:legend>
    <c:plotVisOnly val="1"/>
  </c:chart>
  <c:printSettings>
    <c:headerFooter/>
    <c:pageMargins b="0.750000000000004" l="0.70000000000000062" r="0.70000000000000062" t="0.750000000000004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5.6877968167258215E-2"/>
          <c:y val="3.6962365591397851E-2"/>
          <c:w val="0.90036382647291047"/>
          <c:h val="0.73688378418423506"/>
        </c:manualLayout>
      </c:layout>
      <c:lineChart>
        <c:grouping val="standard"/>
        <c:ser>
          <c:idx val="2"/>
          <c:order val="0"/>
          <c:tx>
            <c:v>AÑO 2017</c:v>
          </c:tx>
          <c:val>
            <c:numRef>
              <c:f>ENVASES!$C$7:$N$7</c:f>
              <c:numCache>
                <c:formatCode>#,##0</c:formatCode>
                <c:ptCount val="12"/>
                <c:pt idx="0">
                  <c:v>407.40740740740739</c:v>
                </c:pt>
                <c:pt idx="1">
                  <c:v>225.92592592592592</c:v>
                </c:pt>
                <c:pt idx="2">
                  <c:v>525.92592592592598</c:v>
                </c:pt>
                <c:pt idx="3">
                  <c:v>577.77777777777783</c:v>
                </c:pt>
                <c:pt idx="4">
                  <c:v>318.51851851851853</c:v>
                </c:pt>
                <c:pt idx="5">
                  <c:v>640.74074074074065</c:v>
                </c:pt>
                <c:pt idx="6">
                  <c:v>451.85185185185185</c:v>
                </c:pt>
                <c:pt idx="7">
                  <c:v>462.96296296296293</c:v>
                </c:pt>
                <c:pt idx="8">
                  <c:v>364.81481481481478</c:v>
                </c:pt>
                <c:pt idx="9">
                  <c:v>262.96296296296293</c:v>
                </c:pt>
                <c:pt idx="10">
                  <c:v>418.51851851851853</c:v>
                </c:pt>
                <c:pt idx="11">
                  <c:v>479.62962962962968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ENVASES!$C$8:$N$8</c:f>
              <c:numCache>
                <c:formatCode>#,##0</c:formatCode>
                <c:ptCount val="12"/>
                <c:pt idx="0">
                  <c:v>578</c:v>
                </c:pt>
                <c:pt idx="1">
                  <c:v>170</c:v>
                </c:pt>
                <c:pt idx="2">
                  <c:v>333</c:v>
                </c:pt>
                <c:pt idx="3">
                  <c:v>581</c:v>
                </c:pt>
                <c:pt idx="4">
                  <c:v>352</c:v>
                </c:pt>
                <c:pt idx="5">
                  <c:v>446</c:v>
                </c:pt>
                <c:pt idx="6">
                  <c:v>381</c:v>
                </c:pt>
                <c:pt idx="7">
                  <c:v>589</c:v>
                </c:pt>
                <c:pt idx="8">
                  <c:v>285</c:v>
                </c:pt>
                <c:pt idx="9">
                  <c:v>333</c:v>
                </c:pt>
                <c:pt idx="10">
                  <c:v>478</c:v>
                </c:pt>
                <c:pt idx="11">
                  <c:v>391</c:v>
                </c:pt>
              </c:numCache>
            </c:numRef>
          </c:val>
        </c:ser>
        <c:ser>
          <c:idx val="0"/>
          <c:order val="2"/>
          <c:tx>
            <c:v>AÑO 2015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ENVASES!$C$9:$N$9</c:f>
              <c:numCache>
                <c:formatCode>#,##0</c:formatCode>
                <c:ptCount val="12"/>
                <c:pt idx="0">
                  <c:v>487</c:v>
                </c:pt>
                <c:pt idx="1">
                  <c:v>330</c:v>
                </c:pt>
                <c:pt idx="2">
                  <c:v>485</c:v>
                </c:pt>
                <c:pt idx="3">
                  <c:v>378</c:v>
                </c:pt>
                <c:pt idx="4">
                  <c:v>407</c:v>
                </c:pt>
                <c:pt idx="5">
                  <c:v>356</c:v>
                </c:pt>
                <c:pt idx="6">
                  <c:v>385</c:v>
                </c:pt>
                <c:pt idx="7">
                  <c:v>700</c:v>
                </c:pt>
                <c:pt idx="8">
                  <c:v>385</c:v>
                </c:pt>
                <c:pt idx="9">
                  <c:v>498</c:v>
                </c:pt>
                <c:pt idx="10">
                  <c:v>356</c:v>
                </c:pt>
                <c:pt idx="11">
                  <c:v>363</c:v>
                </c:pt>
              </c:numCache>
            </c:numRef>
          </c:val>
        </c:ser>
        <c:marker val="1"/>
        <c:axId val="81510784"/>
        <c:axId val="81512320"/>
      </c:lineChart>
      <c:catAx>
        <c:axId val="81510784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81512320"/>
        <c:crosses val="autoZero"/>
        <c:auto val="1"/>
        <c:lblAlgn val="ctr"/>
        <c:lblOffset val="100"/>
      </c:catAx>
      <c:valAx>
        <c:axId val="81512320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81510784"/>
        <c:crosses val="autoZero"/>
        <c:crossBetween val="between"/>
      </c:valAx>
      <c:spPr>
        <a:gradFill>
          <a:gsLst>
            <a:gs pos="0">
              <a:srgbClr val="FFFF0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1515136170679633"/>
          <c:y val="0.8505691019763727"/>
          <c:w val="0.60082682590721159"/>
          <c:h val="0.14943089802362719"/>
        </c:manualLayout>
      </c:layout>
    </c:legend>
    <c:plotVisOnly val="1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/Relationships>

</file>

<file path=xl/drawings/_rels/drawing2.xml.rels><?xml version="1.0" encoding="UTF-8" standalone="no"?>
<Relationships xmlns="http://schemas.openxmlformats.org/package/2006/relationships">
<Relationship Id="rId1" Target="../charts/chart2.xml" Type="http://schemas.openxmlformats.org/officeDocument/2006/relationships/chart"/>
</Relationships>

</file>

<file path=xl/drawings/_rels/drawing3.xml.rels><?xml version="1.0" encoding="UTF-8" standalone="no"?>
<Relationships xmlns="http://schemas.openxmlformats.org/package/2006/relationships">
<Relationship Id="rId1" Target="../charts/chart3.xml" Type="http://schemas.openxmlformats.org/officeDocument/2006/relationships/chart"/>
</Relationships>

</file>

<file path=xl/drawings/_rels/drawing4.xml.rels><?xml version="1.0" encoding="UTF-8" standalone="no"?>
<Relationships xmlns="http://schemas.openxmlformats.org/package/2006/relationships">
<Relationship Id="rId1" Target="../charts/chart4.xml" Type="http://schemas.openxmlformats.org/officeDocument/2006/relationships/chart"/>
</Relationships>

</file>

<file path=xl/drawings/_rels/vmlDrawing1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2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3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4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10</xdr:row>
      <xdr:rowOff>30480</xdr:rowOff>
    </xdr:from>
    <xdr:to>
      <xdr:col>16</xdr:col>
      <xdr:colOff>0</xdr:colOff>
      <xdr:row>30</xdr:row>
      <xdr:rowOff>114300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449580</xdr:colOff>
      <xdr:row>10</xdr:row>
      <xdr:rowOff>7620</xdr:rowOff>
    </xdr:from>
    <xdr:to>
      <xdr:col>16</xdr:col>
      <xdr:colOff>297180</xdr:colOff>
      <xdr:row>29</xdr:row>
      <xdr:rowOff>45720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16</xdr:col>
      <xdr:colOff>205740</xdr:colOff>
      <xdr:row>31</xdr:row>
      <xdr:rowOff>22860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10</xdr:row>
      <xdr:rowOff>99060</xdr:rowOff>
    </xdr:from>
    <xdr:to>
      <xdr:col>16</xdr:col>
      <xdr:colOff>198120</xdr:colOff>
      <xdr:row>31</xdr:row>
      <xdr:rowOff>38100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no"?>
<Relationships xmlns="http://schemas.openxmlformats.org/package/2006/relationships">
<Relationship Id="rId1" Target="/S900/10%20CONTROL%20RESIDUOS/10%202017/RSU%202017/Resumen%20Toneladas%20-%20RSU%20-%20Municipios%202017.xls" TargetMode="External" Type="http://schemas.openxmlformats.org/officeDocument/2006/relationships/externalLinkPath"/>
</Relationships>

</file>

<file path=xl/externalLinks/_rels/externalLink10.xml.rels><?xml version="1.0" encoding="UTF-8" standalone="no"?>
<Relationships xmlns="http://schemas.openxmlformats.org/package/2006/relationships">
<Relationship Id="rId1" Target="/S900/10%20CONTROL%20RESIDUOS/10%202017/ENVASES%202017/Informe%20Mensual%20Recogida%20Diciembre%202017.xlsx" TargetMode="External" Type="http://schemas.openxmlformats.org/officeDocument/2006/relationships/externalLinkPath"/>
</Relationships>

</file>

<file path=xl/externalLinks/_rels/externalLink2.xml.rels><?xml version="1.0" encoding="UTF-8" standalone="no"?>
<Relationships xmlns="http://schemas.openxmlformats.org/package/2006/relationships">
<Relationship Id="rId1" Target="/S900/10%20CONTROL%20RESIDUOS/9%202016/RSU%202016/Resumen%20Toneladas%20-%20RSU%20-%20Municipios%202016.xls" TargetMode="External" Type="http://schemas.openxmlformats.org/officeDocument/2006/relationships/externalLinkPath"/>
</Relationships>

</file>

<file path=xl/externalLinks/_rels/externalLink3.xml.rels><?xml version="1.0" encoding="UTF-8" standalone="no"?>
<Relationships xmlns="http://schemas.openxmlformats.org/package/2006/relationships">
<Relationship Id="rId1" Target="/S900/10%20CONTROL%20RESIDUOS/8%202015/RSU%202015/Resumen%20Toneladas%20-%20RSU%20-%20Municipios%202015.xls" TargetMode="External" Type="http://schemas.openxmlformats.org/officeDocument/2006/relationships/externalLinkPath"/>
</Relationships>

</file>

<file path=xl/externalLinks/_rels/externalLink4.xml.rels><?xml version="1.0" encoding="UTF-8" standalone="no"?>
<Relationships xmlns="http://schemas.openxmlformats.org/package/2006/relationships">
<Relationship Id="rId1" Target="/S900/10%20CONTROL%20RESIDUOS/10%202017/PAPEL-CARTON%202017/PAPEL%20RUTAS,%20MUNICIPIOS,%20LOCALIDADES%202017.xls" TargetMode="External" Type="http://schemas.openxmlformats.org/officeDocument/2006/relationships/externalLinkPath"/>
</Relationships>

</file>

<file path=xl/externalLinks/_rels/externalLink5.xml.rels><?xml version="1.0" encoding="UTF-8" standalone="no"?>
<Relationships xmlns="http://schemas.openxmlformats.org/package/2006/relationships">
<Relationship Id="rId1" Target="/S900/10%20CONTROL%20RESIDUOS/9%202016/PAPEL-CARTON%202016/PAPEL%20RUTAS,%20MUNICIPIOS,%20LOCALIDADES%202016.xls" TargetMode="External" Type="http://schemas.openxmlformats.org/officeDocument/2006/relationships/externalLinkPath"/>
</Relationships>

</file>

<file path=xl/externalLinks/_rels/externalLink6.xml.rels><?xml version="1.0" encoding="UTF-8" standalone="no"?>
<Relationships xmlns="http://schemas.openxmlformats.org/package/2006/relationships">
<Relationship Id="rId1" Target="/S900/10%20CONTROL%20RESIDUOS/8%202015/PAPEL%20CART&#211;N%202015/PAPEL%20RUTAS,%20MUNICIPIOS,%20LOCALIDADES%202015.xls" TargetMode="External" Type="http://schemas.openxmlformats.org/officeDocument/2006/relationships/externalLinkPath"/>
</Relationships>

</file>

<file path=xl/externalLinks/_rels/externalLink7.xml.rels><?xml version="1.0" encoding="UTF-8" standalone="no"?>
<Relationships xmlns="http://schemas.openxmlformats.org/package/2006/relationships">
<Relationship Id="rId1" Target="/S900/10%20CONTROL%20RESIDUOS/10%202017/VIDRIO%202017/VIDRIO%20RUTAS%20MUNICIPIOS%20LOCALIDADES%20-%202017.xls" TargetMode="External" Type="http://schemas.openxmlformats.org/officeDocument/2006/relationships/externalLinkPath"/>
</Relationships>

</file>

<file path=xl/externalLinks/_rels/externalLink8.xml.rels><?xml version="1.0" encoding="UTF-8" standalone="no"?>
<Relationships xmlns="http://schemas.openxmlformats.org/package/2006/relationships">
<Relationship Id="rId1" Target="/S900/10%20CONTROL%20RESIDUOS/9%202016/VIDRIO%202016/VIDRIO%20RUTAS%20MUNICIPIOS%20LOCALIDADES%20-%202016.xls" TargetMode="External" Type="http://schemas.openxmlformats.org/officeDocument/2006/relationships/externalLinkPath"/>
</Relationships>

</file>

<file path=xl/externalLinks/_rels/externalLink9.xml.rels><?xml version="1.0" encoding="UTF-8" standalone="no"?>
<Relationships xmlns="http://schemas.openxmlformats.org/package/2006/relationships">
<Relationship Id="rId1" Target="/S900/10%20CONTROL%20RESIDUOS/8%202015/VIDRIO%202015/VIDRIO%20RUTAS%20MUNICIPIOS%20LOCALIDADES%20-%202015.xls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  <sheetName val="TONELADAS ANUALES"/>
    </sheetNames>
    <sheetDataSet>
      <sheetData sheetId="0"/>
      <sheetData sheetId="1"/>
      <sheetData sheetId="2"/>
      <sheetData sheetId="3"/>
      <sheetData sheetId="4"/>
      <sheetData sheetId="5"/>
      <sheetData sheetId="6">
        <row r="15">
          <cell r="F15">
            <v>20611.52595002218</v>
          </cell>
          <cell r="G15">
            <v>19059.556409877274</v>
          </cell>
          <cell r="H15">
            <v>22711.678249297649</v>
          </cell>
          <cell r="I15">
            <v>20176.332988318794</v>
          </cell>
          <cell r="J15">
            <v>18543.448173887329</v>
          </cell>
          <cell r="K15">
            <v>23121.357385775544</v>
          </cell>
          <cell r="L15">
            <v>24338.002365813987</v>
          </cell>
          <cell r="M15">
            <v>29027.443442259351</v>
          </cell>
          <cell r="N15">
            <v>16287.297057518852</v>
          </cell>
          <cell r="O15">
            <v>10659.67617921041</v>
          </cell>
          <cell r="P15">
            <v>25991.298240425847</v>
          </cell>
          <cell r="Q15">
            <v>12452.204642909952</v>
          </cell>
        </row>
      </sheetData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  <sheetName val="1.2"/>
      <sheetName val="1.3"/>
      <sheetName val="1.4  "/>
      <sheetName val="1.5"/>
      <sheetName val="1.6 "/>
      <sheetName val="1.7"/>
      <sheetName val="2,1"/>
      <sheetName val="2.2"/>
      <sheetName val="Salidas"/>
      <sheetName val="PLAN"/>
    </sheetNames>
    <sheetDataSet>
      <sheetData sheetId="0"/>
      <sheetData sheetId="1">
        <row r="28">
          <cell r="E28">
            <v>407.40740740740739</v>
          </cell>
          <cell r="F28">
            <v>225.92592592592592</v>
          </cell>
          <cell r="G28">
            <v>525.92592592592598</v>
          </cell>
          <cell r="H28">
            <v>577.77777777777783</v>
          </cell>
          <cell r="I28">
            <v>318.51851851851853</v>
          </cell>
          <cell r="J28">
            <v>640.74074074074065</v>
          </cell>
          <cell r="K28">
            <v>451.85185185185185</v>
          </cell>
          <cell r="L28">
            <v>462.96296296296293</v>
          </cell>
          <cell r="M28">
            <v>364.81481481481478</v>
          </cell>
          <cell r="N28">
            <v>262.96296296296293</v>
          </cell>
          <cell r="O28">
            <v>418.51851851851853</v>
          </cell>
          <cell r="P28">
            <v>479.62962962962968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  <sheetName val="TONELADAS ANUALES"/>
    </sheetNames>
    <sheetDataSet>
      <sheetData sheetId="0">
        <row r="49">
          <cell r="S49">
            <v>53259.7</v>
          </cell>
        </row>
      </sheetData>
      <sheetData sheetId="1"/>
      <sheetData sheetId="2">
        <row r="5">
          <cell r="F5">
            <v>39271.171642678717</v>
          </cell>
        </row>
      </sheetData>
      <sheetData sheetId="3"/>
      <sheetData sheetId="4">
        <row r="29">
          <cell r="S29">
            <v>63327.705000000002</v>
          </cell>
        </row>
      </sheetData>
      <sheetData sheetId="5"/>
      <sheetData sheetId="6">
        <row r="4">
          <cell r="F4" t="str">
            <v>Enero</v>
          </cell>
        </row>
        <row r="15">
          <cell r="F15">
            <v>17049.262853005068</v>
          </cell>
          <cell r="G15">
            <v>14670.997827661115</v>
          </cell>
          <cell r="H15">
            <v>19893.824764663288</v>
          </cell>
          <cell r="I15">
            <v>18864.651701665462</v>
          </cell>
          <cell r="J15">
            <v>21344.777697320784</v>
          </cell>
          <cell r="K15">
            <v>21656.396813902968</v>
          </cell>
          <cell r="L15">
            <v>23272.590876176684</v>
          </cell>
          <cell r="M15">
            <v>28768.556118754525</v>
          </cell>
          <cell r="N15">
            <v>21534.163649529328</v>
          </cell>
          <cell r="O15">
            <v>25209.458363504706</v>
          </cell>
          <cell r="P15">
            <v>24728.07096307024</v>
          </cell>
          <cell r="Q15">
            <v>21292.715423606081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/>
      <sheetData sheetId="1"/>
      <sheetData sheetId="2">
        <row r="16">
          <cell r="F16">
            <v>27666.293574693074</v>
          </cell>
        </row>
      </sheetData>
      <sheetData sheetId="3"/>
      <sheetData sheetId="4"/>
      <sheetData sheetId="5"/>
      <sheetData sheetId="6">
        <row r="5">
          <cell r="F5">
            <v>23230.779502587215</v>
          </cell>
        </row>
        <row r="15">
          <cell r="F15">
            <v>19294.65737514518</v>
          </cell>
          <cell r="G15">
            <v>16037.862950058072</v>
          </cell>
          <cell r="H15">
            <v>20716.957026713124</v>
          </cell>
          <cell r="I15">
            <v>28077.584204413473</v>
          </cell>
          <cell r="J15">
            <v>23116.144018583043</v>
          </cell>
          <cell r="K15">
            <v>26924.041811846691</v>
          </cell>
          <cell r="L15">
            <v>23430.197444831592</v>
          </cell>
          <cell r="M15">
            <v>21819.163763066201</v>
          </cell>
          <cell r="N15">
            <v>21076.306620209059</v>
          </cell>
          <cell r="O15">
            <v>14173.170731707318</v>
          </cell>
          <cell r="P15">
            <v>19213.879210220675</v>
          </cell>
          <cell r="Q15">
            <v>18840.185830429731</v>
          </cell>
        </row>
      </sheetData>
      <sheetData sheetId="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RO-2017"/>
      <sheetName val="FEBRERO-2017"/>
      <sheetName val="MARZO-2017"/>
      <sheetName val="ABRIL-2017"/>
      <sheetName val="MAYO-2017"/>
      <sheetName val="JUNIO-2017"/>
      <sheetName val="JULIO-2017"/>
      <sheetName val="AGOSTO-2017"/>
      <sheetName val="SEPTIEMBRE-2017"/>
      <sheetName val="OCTUBRE-2017"/>
      <sheetName val="NOVIEMBRE-2017"/>
      <sheetName val="DICIEMBRE-2017"/>
      <sheetName val="Por Localidades 2017"/>
      <sheetName val="Por Municipio - 2017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34">
          <cell r="C34">
            <v>848.01567239636006</v>
          </cell>
        </row>
      </sheetData>
      <sheetData sheetId="13">
        <row r="35">
          <cell r="C35">
            <v>618.45878136200724</v>
          </cell>
          <cell r="D35">
            <v>330.68612391193034</v>
          </cell>
          <cell r="E35">
            <v>313.01587301587301</v>
          </cell>
          <cell r="F35">
            <v>340.78341013824883</v>
          </cell>
          <cell r="G35">
            <v>391.26984126984127</v>
          </cell>
          <cell r="H35">
            <v>434.18330773169487</v>
          </cell>
          <cell r="I35">
            <v>398.84280593958016</v>
          </cell>
          <cell r="J35">
            <v>411.46441372247824</v>
          </cell>
          <cell r="K35">
            <v>275.15104966717871</v>
          </cell>
          <cell r="L35">
            <v>487.19406041986684</v>
          </cell>
          <cell r="M35">
            <v>489.71838197644649</v>
          </cell>
          <cell r="N35">
            <v>277.6753712237583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NERO-2016"/>
      <sheetName val="FEBRERO-2016"/>
      <sheetName val="MARZO-2016"/>
      <sheetName val="ABRIL-2016"/>
      <sheetName val="MAYO-2016"/>
      <sheetName val="JUNIO-2016"/>
      <sheetName val="JULIO-2016"/>
      <sheetName val="AGOSTO-2016"/>
      <sheetName val="SEPTIEMBRE-2016"/>
      <sheetName val="OCTUBRE-2016"/>
      <sheetName val="NOVIEMBRE-2016"/>
      <sheetName val="DICIEMBRE-2016"/>
      <sheetName val="Por Localidades 2016"/>
      <sheetName val="Por Municipio - 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3">
          <cell r="C13">
            <v>8080.30905213191</v>
          </cell>
        </row>
        <row r="35">
          <cell r="C35">
            <v>258.35065222197659</v>
          </cell>
          <cell r="D35">
            <v>163.35175768295377</v>
          </cell>
          <cell r="E35">
            <v>212.13458490796049</v>
          </cell>
          <cell r="F35">
            <v>0</v>
          </cell>
          <cell r="G35">
            <v>250.24259417286359</v>
          </cell>
          <cell r="H35">
            <v>204.51298305497988</v>
          </cell>
          <cell r="I35">
            <v>213.40485188345727</v>
          </cell>
          <cell r="J35">
            <v>221.0264537364379</v>
          </cell>
          <cell r="K35">
            <v>69.864683652322327</v>
          </cell>
          <cell r="L35">
            <v>142.26990125563819</v>
          </cell>
          <cell r="M35">
            <v>262.94526392783126</v>
          </cell>
          <cell r="N35">
            <v>233.7291234914056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NERO - 2015"/>
      <sheetName val="FEBRERO - 2015"/>
      <sheetName val="MARZO - 2015"/>
      <sheetName val="ABRIL - 2015"/>
      <sheetName val="MAYO - 2015"/>
      <sheetName val="JUNIO - 2015"/>
      <sheetName val="JULIO - 2015"/>
      <sheetName val="AGOSTO - 2015"/>
      <sheetName val="SEPTIEMBRE - 2015"/>
      <sheetName val="OCTUBRE - 2015"/>
      <sheetName val="NOVIEMBRE - 2015"/>
      <sheetName val="DICIEMBRE - 2015"/>
      <sheetName val="Por Localidades 2015"/>
      <sheetName val="Por Municipio - 20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4">
          <cell r="C14">
            <v>396.19246316338501</v>
          </cell>
        </row>
        <row r="35">
          <cell r="C35">
            <v>297.66421756771575</v>
          </cell>
          <cell r="D35">
            <v>229.23566180502249</v>
          </cell>
          <cell r="E35">
            <v>418.55466608180723</v>
          </cell>
          <cell r="F35">
            <v>217.83090251124025</v>
          </cell>
          <cell r="G35">
            <v>361.53086961289614</v>
          </cell>
          <cell r="H35">
            <v>327.31659173154952</v>
          </cell>
          <cell r="I35">
            <v>348.98563438973571</v>
          </cell>
          <cell r="J35">
            <v>483.56179405636578</v>
          </cell>
          <cell r="K35">
            <v>159.66663011295097</v>
          </cell>
          <cell r="L35">
            <v>355.82848996600507</v>
          </cell>
          <cell r="M35">
            <v>375.2165807654348</v>
          </cell>
          <cell r="N35">
            <v>391.18324377672985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7"/>
      <sheetName val="RUTAS VIDRIO FEBRERO 2017"/>
      <sheetName val="RUTAS VIDRIO MARZO 2017"/>
      <sheetName val="RUTAS VIDRIO ABRIL 2017"/>
      <sheetName val="RUTAS VIDRIO MAYO 2017"/>
      <sheetName val="RUTAS VIDRIO JUNIO 2017"/>
      <sheetName val="RUTAS VIDRIO JULIO 2017"/>
      <sheetName val="RUTAS VIDRIO AGOSTO 2017"/>
      <sheetName val="RUTAS VIDRIO SEPTIEMBRE 2017"/>
      <sheetName val="RUTAS VIDRIO OCTUBRE 2017"/>
      <sheetName val="RUTAS VIDRIO NOVIEMBRE 2017"/>
      <sheetName val="RUTAS VIDRIO DICIEMBRE 2017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3">
          <cell r="C33">
            <v>1074.3585237258349</v>
          </cell>
        </row>
        <row r="34">
          <cell r="C34">
            <v>1518.1164557263451</v>
          </cell>
          <cell r="D34">
            <v>658.43685879500094</v>
          </cell>
          <cell r="E34">
            <v>474.51594851706773</v>
          </cell>
          <cell r="F34">
            <v>480.03357582540571</v>
          </cell>
          <cell r="G34">
            <v>1802.4405735671735</v>
          </cell>
          <cell r="H34">
            <v>2090.8716062023996</v>
          </cell>
          <cell r="I34">
            <v>1101.3829787234042</v>
          </cell>
          <cell r="J34">
            <v>1250.6621898899459</v>
          </cell>
          <cell r="K34">
            <v>0</v>
          </cell>
          <cell r="L34">
            <v>0</v>
          </cell>
          <cell r="M34">
            <v>1653.711168526037</v>
          </cell>
          <cell r="N34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6"/>
      <sheetName val="RUTAS VIDRIO FEBRERO 2016"/>
      <sheetName val="RUTAS VIDRIO MARZO 2016"/>
      <sheetName val="RUTAS VIDRIO ABRIL 2016"/>
      <sheetName val="RUTAS VIDRIO MAYO 2016"/>
      <sheetName val="RUTAS VIDRIO JUNIO 2016"/>
      <sheetName val="RUTAS VIDRIO JULIO 2016"/>
      <sheetName val="RUTAS VIDRIO AGOSTO 2016"/>
      <sheetName val="RUTAS VIDRIO SEPTIEMBRE 2016"/>
      <sheetName val="RUTAS VIDRIO OCTUBRE 2016"/>
      <sheetName val="RUTAS VIDRIO NOVIEMBRE 2016"/>
      <sheetName val="RUTAS VIDRIO DICIEMBRE 2016"/>
      <sheetName val="VIDRIO POR LOCALIDADES "/>
      <sheetName val="VIDRIO POR MUNICIPIO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2">
          <cell r="C12">
            <v>4737.4775703825926</v>
          </cell>
        </row>
        <row r="34">
          <cell r="C34">
            <v>2170.7956396581212</v>
          </cell>
          <cell r="D34">
            <v>1342.7695889227093</v>
          </cell>
          <cell r="E34">
            <v>1528.5947833879777</v>
          </cell>
          <cell r="F34">
            <v>513.78081698758319</v>
          </cell>
          <cell r="G34">
            <v>465.02789274788557</v>
          </cell>
          <cell r="H34">
            <v>579.40975346409937</v>
          </cell>
          <cell r="I34">
            <v>1036.2629043358568</v>
          </cell>
          <cell r="J34">
            <v>635.66312758682739</v>
          </cell>
          <cell r="K34">
            <v>661.91470217743392</v>
          </cell>
          <cell r="L34">
            <v>1564.6845685228518</v>
          </cell>
          <cell r="M34">
            <v>1823.2139259759429</v>
          </cell>
          <cell r="N34">
            <v>320.64423249955013</v>
          </cell>
        </row>
      </sheetData>
      <sheetData sheetId="14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5"/>
      <sheetName val="RUTAS VIDRIO FEBRERO 2015"/>
      <sheetName val="RUTAS VIDRIO MARZO 2015"/>
      <sheetName val="RUTAS VIDRIO ABRIL 2015"/>
      <sheetName val="RUTAS VIDRIO MAYO 2015"/>
      <sheetName val="RUTAS VIDRIO JUNIO 2015"/>
      <sheetName val="RUTAS VIDRIO JULIO 2015"/>
      <sheetName val="RUTAS VIDRIO AGOSTO 2015"/>
      <sheetName val="RUTAS VIDRIO SEPTIEMBRE 2015"/>
      <sheetName val="RUTAS VIDRIO OCTUBRE 2015"/>
      <sheetName val="RUTAS VIDRIO NOVIEMBRE 2015"/>
      <sheetName val="RUTAS VIDRIO DICIEMBRE 2015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3">
          <cell r="C13">
            <v>1048.3528352835285</v>
          </cell>
        </row>
        <row r="34">
          <cell r="C34">
            <v>645.90459045904595</v>
          </cell>
          <cell r="D34">
            <v>436.21962196219619</v>
          </cell>
          <cell r="E34">
            <v>415.6255625562556</v>
          </cell>
          <cell r="F34">
            <v>514.85148514851483</v>
          </cell>
          <cell r="G34">
            <v>644.03240324032402</v>
          </cell>
          <cell r="H34">
            <v>483.02430243024304</v>
          </cell>
          <cell r="I34">
            <v>1672.789582825686</v>
          </cell>
          <cell r="J34">
            <v>522.34023402340233</v>
          </cell>
          <cell r="K34">
            <v>1955.8783834184526</v>
          </cell>
          <cell r="L34">
            <v>610.33303330333035</v>
          </cell>
          <cell r="M34">
            <v>617.82178217821786</v>
          </cell>
          <cell r="N34">
            <v>1391.5018573680572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Relationship Id="rId3" Target="../drawings/vmlDrawing1.vml" Type="http://schemas.openxmlformats.org/officeDocument/2006/relationships/vmlDrawing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drawing2.xml" Type="http://schemas.openxmlformats.org/officeDocument/2006/relationships/drawing"/>
<Relationship Id="rId3" Target="../drawings/vmlDrawing2.vml" Type="http://schemas.openxmlformats.org/officeDocument/2006/relationships/vmlDrawing"/>
</Relationships>

</file>

<file path=xl/worksheets/_rels/sheet3.xml.rels><?xml version="1.0" encoding="UTF-8" standalone="no"?>
<Relationships xmlns="http://schemas.openxmlformats.org/package/2006/relationships">
<Relationship Id="rId1" Target="../printerSettings/printerSettings3.bin" Type="http://schemas.openxmlformats.org/officeDocument/2006/relationships/printerSettings"/>
<Relationship Id="rId2" Target="../drawings/drawing3.xml" Type="http://schemas.openxmlformats.org/officeDocument/2006/relationships/drawing"/>
<Relationship Id="rId3" Target="../drawings/vmlDrawing3.vml" Type="http://schemas.openxmlformats.org/officeDocument/2006/relationships/vmlDrawing"/>
</Relationships>

</file>

<file path=xl/worksheets/_rels/sheet4.xml.rels><?xml version="1.0" encoding="UTF-8" standalone="no"?>
<Relationships xmlns="http://schemas.openxmlformats.org/package/2006/relationships">
<Relationship Id="rId1" Target="../printerSettings/printerSettings4.bin" Type="http://schemas.openxmlformats.org/officeDocument/2006/relationships/printerSettings"/>
<Relationship Id="rId2" Target="../drawings/drawing4.xml" Type="http://schemas.openxmlformats.org/officeDocument/2006/relationships/drawing"/>
<Relationship Id="rId3" Target="../drawings/vmlDrawing4.vml" Type="http://schemas.openxmlformats.org/officeDocument/2006/relationships/vmlDrawing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2:Q33"/>
  <sheetViews>
    <sheetView topLeftCell="A4" workbookViewId="0">
      <selection activeCell="F7" sqref="F7:N7"/>
    </sheetView>
  </sheetViews>
  <sheetFormatPr baseColWidth="10" defaultRowHeight="14.4"/>
  <cols>
    <col min="1" max="1" width="8.6640625" style="2" customWidth="1"/>
    <col min="2" max="2" width="8.33203125" style="2" bestFit="1" customWidth="1"/>
    <col min="3" max="3" width="7.6640625" style="1" customWidth="1"/>
    <col min="4" max="4" width="7.6640625" customWidth="1"/>
    <col min="5" max="5" width="7.6640625" style="3" customWidth="1"/>
    <col min="6" max="7" width="7.6640625" customWidth="1"/>
    <col min="8" max="8" width="7.6640625" style="3" customWidth="1"/>
    <col min="9" max="10" width="7.6640625" customWidth="1"/>
    <col min="11" max="11" width="7.6640625" style="3" customWidth="1"/>
    <col min="12" max="13" width="7.6640625" customWidth="1"/>
    <col min="14" max="14" width="7.6640625" style="3" customWidth="1"/>
    <col min="15" max="15" width="11.5546875" customWidth="1"/>
    <col min="16" max="17" width="10.6640625" bestFit="1" customWidth="1"/>
  </cols>
  <sheetData>
    <row r="2" spans="1:17" ht="18">
      <c r="C2" s="79" t="s">
        <v>18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7">
      <c r="C3" s="10"/>
      <c r="P3" s="8"/>
      <c r="Q3" s="9"/>
    </row>
    <row r="4" spans="1:17" ht="15" thickBot="1">
      <c r="C4" s="12"/>
    </row>
    <row r="5" spans="1:17" s="5" customFormat="1" ht="17.100000000000001" customHeight="1">
      <c r="A5" s="1"/>
      <c r="B5" s="82" t="s">
        <v>1</v>
      </c>
      <c r="C5" s="81" t="s">
        <v>16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4" t="s">
        <v>17</v>
      </c>
      <c r="P5" s="77" t="s">
        <v>0</v>
      </c>
      <c r="Q5" s="77" t="s">
        <v>19</v>
      </c>
    </row>
    <row r="6" spans="1:17" s="5" customFormat="1" ht="17.100000000000001" customHeight="1" thickBot="1">
      <c r="A6" s="1"/>
      <c r="B6" s="83"/>
      <c r="C6" s="32" t="s">
        <v>2</v>
      </c>
      <c r="D6" s="14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  <c r="N6" s="33" t="s">
        <v>13</v>
      </c>
      <c r="O6" s="85"/>
      <c r="P6" s="78"/>
      <c r="Q6" s="78"/>
    </row>
    <row r="7" spans="1:17" s="5" customFormat="1" ht="16.95" customHeight="1">
      <c r="A7" s="17">
        <v>2017</v>
      </c>
      <c r="B7" s="26">
        <v>493</v>
      </c>
      <c r="C7" s="25">
        <f>[1]RONDA!F15</f>
        <v>20611.52595002218</v>
      </c>
      <c r="D7" s="16">
        <f>[1]RONDA!G15</f>
        <v>19059.556409877274</v>
      </c>
      <c r="E7" s="16">
        <f>[1]RONDA!H15</f>
        <v>22711.678249297649</v>
      </c>
      <c r="F7" s="16">
        <f>[1]RONDA!I15</f>
        <v>20176.332988318794</v>
      </c>
      <c r="G7" s="16">
        <f>[1]RONDA!J15</f>
        <v>18543.448173887329</v>
      </c>
      <c r="H7" s="16">
        <f>[1]RONDA!K15</f>
        <v>23121.357385775544</v>
      </c>
      <c r="I7" s="16">
        <f>[1]RONDA!L15</f>
        <v>24338.002365813987</v>
      </c>
      <c r="J7" s="16">
        <f>[1]RONDA!M15</f>
        <v>29027.443442259351</v>
      </c>
      <c r="K7" s="16">
        <f>[1]RONDA!N15</f>
        <v>16287.297057518852</v>
      </c>
      <c r="L7" s="16">
        <f>[1]RONDA!O15</f>
        <v>10659.67617921041</v>
      </c>
      <c r="M7" s="16">
        <f>[1]RONDA!P15</f>
        <v>25991.298240425847</v>
      </c>
      <c r="N7" s="16">
        <f>[1]RONDA!Q15</f>
        <v>12452.204642909952</v>
      </c>
      <c r="O7" s="45">
        <f>SUM(C7:N7)</f>
        <v>242979.82108531721</v>
      </c>
      <c r="P7" s="46">
        <f>O7/B7</f>
        <v>492.85967765784426</v>
      </c>
      <c r="Q7" s="47">
        <f>P7/1000</f>
        <v>0.49285967765784428</v>
      </c>
    </row>
    <row r="8" spans="1:17" s="5" customFormat="1" ht="16.95" customHeight="1">
      <c r="A8" s="71">
        <v>2016</v>
      </c>
      <c r="B8" s="72">
        <v>521</v>
      </c>
      <c r="C8" s="15">
        <f>[2]RONDA!F15</f>
        <v>17049.262853005068</v>
      </c>
      <c r="D8" s="73">
        <f>[2]RONDA!G15</f>
        <v>14670.997827661115</v>
      </c>
      <c r="E8" s="73">
        <f>[2]RONDA!H15</f>
        <v>19893.824764663288</v>
      </c>
      <c r="F8" s="73">
        <f>[2]RONDA!I15</f>
        <v>18864.651701665462</v>
      </c>
      <c r="G8" s="73">
        <f>[2]RONDA!J15</f>
        <v>21344.777697320784</v>
      </c>
      <c r="H8" s="73">
        <f>[2]RONDA!K15</f>
        <v>21656.396813902968</v>
      </c>
      <c r="I8" s="73">
        <f>[2]RONDA!L15</f>
        <v>23272.590876176684</v>
      </c>
      <c r="J8" s="73">
        <f>[2]RONDA!M15</f>
        <v>28768.556118754525</v>
      </c>
      <c r="K8" s="73">
        <f>[2]RONDA!N15</f>
        <v>21534.163649529328</v>
      </c>
      <c r="L8" s="73">
        <f>[2]RONDA!O15</f>
        <v>25209.458363504706</v>
      </c>
      <c r="M8" s="73">
        <f>[2]RONDA!P15</f>
        <v>24728.07096307024</v>
      </c>
      <c r="N8" s="15">
        <f>[2]RONDA!Q15</f>
        <v>21292.715423606081</v>
      </c>
      <c r="O8" s="45">
        <f>SUM(C8:N8)</f>
        <v>258285.46705286024</v>
      </c>
      <c r="P8" s="46">
        <f>O8/B8</f>
        <v>495.74945691527876</v>
      </c>
      <c r="Q8" s="47">
        <f>P8/1000</f>
        <v>0.49574945691527877</v>
      </c>
    </row>
    <row r="9" spans="1:17" s="6" customFormat="1" ht="16.95" customHeight="1" thickBot="1">
      <c r="A9" s="18">
        <v>2015</v>
      </c>
      <c r="B9" s="27">
        <v>520</v>
      </c>
      <c r="C9" s="30">
        <f>[3]RONDA!F15</f>
        <v>19294.65737514518</v>
      </c>
      <c r="D9" s="19">
        <f>[3]RONDA!G15</f>
        <v>16037.862950058072</v>
      </c>
      <c r="E9" s="19">
        <f>[3]RONDA!H15</f>
        <v>20716.957026713124</v>
      </c>
      <c r="F9" s="19">
        <f>[3]RONDA!I15</f>
        <v>28077.584204413473</v>
      </c>
      <c r="G9" s="19">
        <f>[3]RONDA!J15</f>
        <v>23116.144018583043</v>
      </c>
      <c r="H9" s="19">
        <f>[3]RONDA!K15</f>
        <v>26924.041811846691</v>
      </c>
      <c r="I9" s="19">
        <f>[3]RONDA!L15</f>
        <v>23430.197444831592</v>
      </c>
      <c r="J9" s="19">
        <f>[3]RONDA!M15</f>
        <v>21819.163763066201</v>
      </c>
      <c r="K9" s="19">
        <f>[3]RONDA!N15</f>
        <v>21076.306620209059</v>
      </c>
      <c r="L9" s="19">
        <f>[3]RONDA!O15</f>
        <v>14173.170731707318</v>
      </c>
      <c r="M9" s="19">
        <f>[3]RONDA!P15</f>
        <v>19213.879210220675</v>
      </c>
      <c r="N9" s="30">
        <f>[3]RONDA!Q15</f>
        <v>18840.185830429731</v>
      </c>
      <c r="O9" s="42">
        <f>SUM(C9:N9)</f>
        <v>252720.15098722419</v>
      </c>
      <c r="P9" s="43">
        <f>O9/B9</f>
        <v>486.00029036004651</v>
      </c>
      <c r="Q9" s="44">
        <f>P9/1000</f>
        <v>0.48600029036004649</v>
      </c>
    </row>
    <row r="23" ht="15.75" customHeight="1"/>
    <row r="33" spans="2:13">
      <c r="B33" s="80" t="s">
        <v>14</v>
      </c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</row>
  </sheetData>
  <mergeCells count="7">
    <mergeCell ref="Q5:Q6"/>
    <mergeCell ref="C2:O2"/>
    <mergeCell ref="B33:M33"/>
    <mergeCell ref="C5:N5"/>
    <mergeCell ref="B5:B6"/>
    <mergeCell ref="O5:O6"/>
    <mergeCell ref="P5:P6"/>
  </mergeCells>
  <phoneticPr fontId="6" type="noConversion"/>
  <printOptions horizontalCentered="1"/>
  <pageMargins left="0.19685039370078741" right="0.19685039370078741" top="0.59055118110236227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2"/>
  <sheetViews>
    <sheetView workbookViewId="0">
      <selection activeCell="F7" sqref="F7:N7"/>
    </sheetView>
  </sheetViews>
  <sheetFormatPr baseColWidth="10" defaultRowHeight="14.4"/>
  <cols>
    <col min="1" max="1" width="7.109375" customWidth="1"/>
    <col min="2" max="2" width="8.33203125" bestFit="1" customWidth="1"/>
    <col min="3" max="3" width="5.6640625" bestFit="1" customWidth="1"/>
    <col min="4" max="4" width="7.109375" bestFit="1" customWidth="1"/>
    <col min="5" max="7" width="5.5546875" bestFit="1" customWidth="1"/>
    <col min="8" max="8" width="5.33203125" bestFit="1" customWidth="1"/>
    <col min="9" max="9" width="5.5546875" bestFit="1" customWidth="1"/>
    <col min="10" max="10" width="6.44140625" bestFit="1" customWidth="1"/>
    <col min="11" max="11" width="8.109375" bestFit="1" customWidth="1"/>
    <col min="12" max="12" width="7.109375" bestFit="1" customWidth="1"/>
    <col min="13" max="13" width="7.44140625" bestFit="1" customWidth="1"/>
    <col min="14" max="14" width="7.33203125" bestFit="1" customWidth="1"/>
    <col min="15" max="15" width="11.44140625" customWidth="1"/>
    <col min="16" max="16" width="12.33203125" customWidth="1"/>
  </cols>
  <sheetData>
    <row r="2" spans="1:17" ht="18">
      <c r="C2" s="79" t="s">
        <v>20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7" ht="17.25" customHeight="1"/>
    <row r="4" spans="1:17" ht="17.25" customHeight="1" thickBot="1"/>
    <row r="5" spans="1:17" ht="16.5" customHeight="1">
      <c r="A5" s="5"/>
      <c r="B5" s="88" t="s">
        <v>1</v>
      </c>
      <c r="C5" s="81" t="s">
        <v>16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90" t="s">
        <v>17</v>
      </c>
      <c r="P5" s="86" t="s">
        <v>0</v>
      </c>
      <c r="Q5" s="86" t="s">
        <v>19</v>
      </c>
    </row>
    <row r="6" spans="1:17" ht="17.100000000000001" customHeight="1" thickBot="1">
      <c r="A6" s="5"/>
      <c r="B6" s="89"/>
      <c r="C6" s="29" t="s">
        <v>2</v>
      </c>
      <c r="D6" s="20" t="s">
        <v>3</v>
      </c>
      <c r="E6" s="20" t="s">
        <v>4</v>
      </c>
      <c r="F6" s="20" t="s">
        <v>5</v>
      </c>
      <c r="G6" s="20" t="s">
        <v>6</v>
      </c>
      <c r="H6" s="20" t="s">
        <v>7</v>
      </c>
      <c r="I6" s="20" t="s">
        <v>8</v>
      </c>
      <c r="J6" s="20" t="s">
        <v>9</v>
      </c>
      <c r="K6" s="20" t="s">
        <v>10</v>
      </c>
      <c r="L6" s="20" t="s">
        <v>11</v>
      </c>
      <c r="M6" s="20" t="s">
        <v>12</v>
      </c>
      <c r="N6" s="31" t="s">
        <v>13</v>
      </c>
      <c r="O6" s="91"/>
      <c r="P6" s="87"/>
      <c r="Q6" s="87"/>
    </row>
    <row r="7" spans="1:17" s="13" customFormat="1" ht="16.95" customHeight="1">
      <c r="A7" s="17">
        <v>2017</v>
      </c>
      <c r="B7" s="26">
        <v>493</v>
      </c>
      <c r="C7" s="25">
        <f>'[4]Por Municipio - 2017'!C35</f>
        <v>618.45878136200724</v>
      </c>
      <c r="D7" s="16">
        <f>'[4]Por Municipio - 2017'!D35</f>
        <v>330.68612391193034</v>
      </c>
      <c r="E7" s="16">
        <f>'[4]Por Municipio - 2017'!E35</f>
        <v>313.01587301587301</v>
      </c>
      <c r="F7" s="16">
        <f>'[4]Por Municipio - 2017'!F35</f>
        <v>340.78341013824883</v>
      </c>
      <c r="G7" s="16">
        <f>'[4]Por Municipio - 2017'!G35</f>
        <v>391.26984126984127</v>
      </c>
      <c r="H7" s="16">
        <f>'[4]Por Municipio - 2017'!H35</f>
        <v>434.18330773169487</v>
      </c>
      <c r="I7" s="16">
        <f>'[4]Por Municipio - 2017'!I35</f>
        <v>398.84280593958016</v>
      </c>
      <c r="J7" s="16">
        <f>'[4]Por Municipio - 2017'!J35</f>
        <v>411.46441372247824</v>
      </c>
      <c r="K7" s="16">
        <f>'[4]Por Municipio - 2017'!K35</f>
        <v>275.15104966717871</v>
      </c>
      <c r="L7" s="16">
        <f>'[4]Por Municipio - 2017'!L35</f>
        <v>487.19406041986684</v>
      </c>
      <c r="M7" s="16">
        <f>'[4]Por Municipio - 2017'!M35</f>
        <v>489.71838197644649</v>
      </c>
      <c r="N7" s="16">
        <f>'[4]Por Municipio - 2017'!N35</f>
        <v>277.6753712237583</v>
      </c>
      <c r="O7" s="45">
        <f>SUM(C7:N7)</f>
        <v>4768.4434203789042</v>
      </c>
      <c r="P7" s="48">
        <f>O7/B7</f>
        <v>9.6722990271377363</v>
      </c>
      <c r="Q7" s="49">
        <f>P7/1000</f>
        <v>9.672299027137737E-3</v>
      </c>
    </row>
    <row r="8" spans="1:17" s="13" customFormat="1" ht="16.95" customHeight="1">
      <c r="A8" s="71">
        <v>2016</v>
      </c>
      <c r="B8" s="72">
        <v>521</v>
      </c>
      <c r="C8" s="15">
        <f>'[5]Por Municipio - 2016'!C35</f>
        <v>258.35065222197659</v>
      </c>
      <c r="D8" s="73">
        <f>'[5]Por Municipio - 2016'!D35</f>
        <v>163.35175768295377</v>
      </c>
      <c r="E8" s="73">
        <f>'[5]Por Municipio - 2016'!E35</f>
        <v>212.13458490796049</v>
      </c>
      <c r="F8" s="73">
        <f>'[5]Por Municipio - 2016'!F35</f>
        <v>0</v>
      </c>
      <c r="G8" s="73">
        <f>'[5]Por Municipio - 2016'!G35</f>
        <v>250.24259417286359</v>
      </c>
      <c r="H8" s="73">
        <f>'[5]Por Municipio - 2016'!H35</f>
        <v>204.51298305497988</v>
      </c>
      <c r="I8" s="73">
        <f>'[5]Por Municipio - 2016'!I35</f>
        <v>213.40485188345727</v>
      </c>
      <c r="J8" s="73">
        <f>'[5]Por Municipio - 2016'!J35</f>
        <v>221.0264537364379</v>
      </c>
      <c r="K8" s="73">
        <f>'[5]Por Municipio - 2016'!K35</f>
        <v>69.864683652322327</v>
      </c>
      <c r="L8" s="73">
        <f>'[5]Por Municipio - 2016'!L35</f>
        <v>142.26990125563819</v>
      </c>
      <c r="M8" s="73">
        <f>'[5]Por Municipio - 2016'!M35</f>
        <v>262.94526392783126</v>
      </c>
      <c r="N8" s="15">
        <f>'[5]Por Municipio - 2016'!N35</f>
        <v>233.7291234914056</v>
      </c>
      <c r="O8" s="45">
        <f>SUM(C8:N8)</f>
        <v>2231.8328499878271</v>
      </c>
      <c r="P8" s="48">
        <f>O8/B8</f>
        <v>4.2837482725294187</v>
      </c>
      <c r="Q8" s="49">
        <f>P8/1000</f>
        <v>4.2837482725294187E-3</v>
      </c>
    </row>
    <row r="9" spans="1:17" s="7" customFormat="1" ht="16.95" customHeight="1" thickBot="1">
      <c r="A9" s="18">
        <v>2015</v>
      </c>
      <c r="B9" s="27">
        <v>520</v>
      </c>
      <c r="C9" s="30">
        <f>'[6]Por Municipio - 2015'!C35</f>
        <v>297.66421756771575</v>
      </c>
      <c r="D9" s="19">
        <f>'[6]Por Municipio - 2015'!D35</f>
        <v>229.23566180502249</v>
      </c>
      <c r="E9" s="19">
        <f>'[6]Por Municipio - 2015'!E35</f>
        <v>418.55466608180723</v>
      </c>
      <c r="F9" s="19">
        <f>'[6]Por Municipio - 2015'!F35</f>
        <v>217.83090251124025</v>
      </c>
      <c r="G9" s="19">
        <f>'[6]Por Municipio - 2015'!G35</f>
        <v>361.53086961289614</v>
      </c>
      <c r="H9" s="19">
        <f>'[6]Por Municipio - 2015'!H35</f>
        <v>327.31659173154952</v>
      </c>
      <c r="I9" s="19">
        <f>'[6]Por Municipio - 2015'!I35</f>
        <v>348.98563438973571</v>
      </c>
      <c r="J9" s="19">
        <f>'[6]Por Municipio - 2015'!J35</f>
        <v>483.56179405636578</v>
      </c>
      <c r="K9" s="19">
        <f>'[6]Por Municipio - 2015'!K35</f>
        <v>159.66663011295097</v>
      </c>
      <c r="L9" s="19">
        <f>'[6]Por Municipio - 2015'!L35</f>
        <v>355.82848996600507</v>
      </c>
      <c r="M9" s="19">
        <f>'[6]Por Municipio - 2015'!M35</f>
        <v>375.2165807654348</v>
      </c>
      <c r="N9" s="30">
        <f>'[6]Por Municipio - 2015'!N35</f>
        <v>391.18324377672985</v>
      </c>
      <c r="O9" s="42">
        <f>SUM(C9:N9)</f>
        <v>3966.5752823774533</v>
      </c>
      <c r="P9" s="50">
        <f>O9/B9</f>
        <v>7.62802938918741</v>
      </c>
      <c r="Q9" s="51">
        <f>P9/1000</f>
        <v>7.6280293891874103E-3</v>
      </c>
    </row>
    <row r="32" spans="2:14">
      <c r="B32" s="80" t="s">
        <v>15</v>
      </c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</row>
  </sheetData>
  <mergeCells count="7">
    <mergeCell ref="Q5:Q6"/>
    <mergeCell ref="B32:N32"/>
    <mergeCell ref="C2:P2"/>
    <mergeCell ref="P5:P6"/>
    <mergeCell ref="B5:B6"/>
    <mergeCell ref="C5:N5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4"/>
  <sheetViews>
    <sheetView topLeftCell="A4" workbookViewId="0">
      <selection activeCell="F7" sqref="F7:N7"/>
    </sheetView>
  </sheetViews>
  <sheetFormatPr baseColWidth="10" defaultRowHeight="14.4"/>
  <cols>
    <col min="1" max="1" width="8.5546875" customWidth="1"/>
    <col min="2" max="2" width="8.33203125" bestFit="1" customWidth="1"/>
    <col min="3" max="10" width="6.6640625" customWidth="1"/>
    <col min="11" max="11" width="8.109375" bestFit="1" customWidth="1"/>
    <col min="12" max="12" width="6.6640625" customWidth="1"/>
    <col min="13" max="13" width="7.44140625" bestFit="1" customWidth="1"/>
    <col min="14" max="14" width="7.33203125" bestFit="1" customWidth="1"/>
    <col min="15" max="15" width="12" customWidth="1"/>
    <col min="16" max="16" width="10.44140625" customWidth="1"/>
  </cols>
  <sheetData>
    <row r="2" spans="1:17" ht="18">
      <c r="C2" s="79" t="s">
        <v>21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4" spans="1:17" ht="15" thickBot="1"/>
    <row r="5" spans="1:17" ht="16.5" customHeight="1">
      <c r="A5" s="5"/>
      <c r="B5" s="94" t="s">
        <v>1</v>
      </c>
      <c r="C5" s="81" t="s">
        <v>16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96" t="s">
        <v>17</v>
      </c>
      <c r="P5" s="92" t="s">
        <v>0</v>
      </c>
      <c r="Q5" s="92" t="s">
        <v>19</v>
      </c>
    </row>
    <row r="6" spans="1:17" ht="17.100000000000001" customHeight="1" thickBot="1">
      <c r="A6" s="5"/>
      <c r="B6" s="95"/>
      <c r="C6" s="24" t="s">
        <v>2</v>
      </c>
      <c r="D6" s="22" t="s">
        <v>3</v>
      </c>
      <c r="E6" s="22" t="s">
        <v>4</v>
      </c>
      <c r="F6" s="22" t="s">
        <v>5</v>
      </c>
      <c r="G6" s="22" t="s">
        <v>6</v>
      </c>
      <c r="H6" s="22" t="s">
        <v>7</v>
      </c>
      <c r="I6" s="22" t="s">
        <v>8</v>
      </c>
      <c r="J6" s="22" t="s">
        <v>9</v>
      </c>
      <c r="K6" s="22" t="s">
        <v>10</v>
      </c>
      <c r="L6" s="22" t="s">
        <v>11</v>
      </c>
      <c r="M6" s="22" t="s">
        <v>12</v>
      </c>
      <c r="N6" s="28" t="s">
        <v>13</v>
      </c>
      <c r="O6" s="97"/>
      <c r="P6" s="93"/>
      <c r="Q6" s="93"/>
    </row>
    <row r="7" spans="1:17" s="13" customFormat="1" ht="16.95" customHeight="1">
      <c r="A7" s="17">
        <v>2017</v>
      </c>
      <c r="B7" s="26">
        <v>493</v>
      </c>
      <c r="C7" s="25">
        <f>'[7]VIDRIO POR MUNICIPIOS'!C34</f>
        <v>1518.1164557263451</v>
      </c>
      <c r="D7" s="16">
        <f>'[7]VIDRIO POR MUNICIPIOS'!D34</f>
        <v>658.43685879500094</v>
      </c>
      <c r="E7" s="16">
        <f>'[7]VIDRIO POR MUNICIPIOS'!E34</f>
        <v>474.51594851706773</v>
      </c>
      <c r="F7" s="16">
        <f>'[7]VIDRIO POR MUNICIPIOS'!F34</f>
        <v>480.03357582540571</v>
      </c>
      <c r="G7" s="16">
        <f>'[7]VIDRIO POR MUNICIPIOS'!G34</f>
        <v>1802.4405735671735</v>
      </c>
      <c r="H7" s="16">
        <f>'[7]VIDRIO POR MUNICIPIOS'!H34</f>
        <v>2090.8716062023996</v>
      </c>
      <c r="I7" s="16">
        <f>'[7]VIDRIO POR MUNICIPIOS'!I34</f>
        <v>1101.3829787234042</v>
      </c>
      <c r="J7" s="16">
        <f>'[7]VIDRIO POR MUNICIPIOS'!J34</f>
        <v>1250.6621898899459</v>
      </c>
      <c r="K7" s="16">
        <f>'[7]VIDRIO POR MUNICIPIOS'!K34</f>
        <v>0</v>
      </c>
      <c r="L7" s="16">
        <f>'[7]VIDRIO POR MUNICIPIOS'!L34</f>
        <v>0</v>
      </c>
      <c r="M7" s="16">
        <f>'[7]VIDRIO POR MUNICIPIOS'!M34</f>
        <v>1653.711168526037</v>
      </c>
      <c r="N7" s="16">
        <f>'[7]VIDRIO POR MUNICIPIOS'!N34</f>
        <v>0</v>
      </c>
      <c r="O7" s="66">
        <f>SUM(C7:N7)</f>
        <v>11030.17135577278</v>
      </c>
      <c r="P7" s="52">
        <f>O7/B7</f>
        <v>22.37357272976223</v>
      </c>
      <c r="Q7" s="53">
        <f>P7/1000</f>
        <v>2.2373572729762231E-2</v>
      </c>
    </row>
    <row r="8" spans="1:17" s="13" customFormat="1" ht="16.95" customHeight="1">
      <c r="A8" s="71">
        <v>2016</v>
      </c>
      <c r="B8" s="72">
        <v>521</v>
      </c>
      <c r="C8" s="15">
        <f>'[8]VIDRIO POR MUNICIPIOS'!C34</f>
        <v>2170.7956396581212</v>
      </c>
      <c r="D8" s="73">
        <f>'[8]VIDRIO POR MUNICIPIOS'!D34</f>
        <v>1342.7695889227093</v>
      </c>
      <c r="E8" s="73">
        <f>'[8]VIDRIO POR MUNICIPIOS'!E34</f>
        <v>1528.5947833879777</v>
      </c>
      <c r="F8" s="73">
        <f>'[8]VIDRIO POR MUNICIPIOS'!F34</f>
        <v>513.78081698758319</v>
      </c>
      <c r="G8" s="73">
        <f>'[8]VIDRIO POR MUNICIPIOS'!G34</f>
        <v>465.02789274788557</v>
      </c>
      <c r="H8" s="73">
        <f>'[8]VIDRIO POR MUNICIPIOS'!H34</f>
        <v>579.40975346409937</v>
      </c>
      <c r="I8" s="73">
        <f>'[8]VIDRIO POR MUNICIPIOS'!I34</f>
        <v>1036.2629043358568</v>
      </c>
      <c r="J8" s="73">
        <f>'[8]VIDRIO POR MUNICIPIOS'!J34</f>
        <v>635.66312758682739</v>
      </c>
      <c r="K8" s="73">
        <f>'[8]VIDRIO POR MUNICIPIOS'!K34</f>
        <v>661.91470217743392</v>
      </c>
      <c r="L8" s="73">
        <f>'[8]VIDRIO POR MUNICIPIOS'!L34</f>
        <v>1564.6845685228518</v>
      </c>
      <c r="M8" s="73">
        <f>'[8]VIDRIO POR MUNICIPIOS'!M34</f>
        <v>1823.2139259759429</v>
      </c>
      <c r="N8" s="74">
        <f>'[8]VIDRIO POR MUNICIPIOS'!N34</f>
        <v>320.64423249955013</v>
      </c>
      <c r="O8" s="66">
        <f>SUM(C8:N8)</f>
        <v>12642.761936266839</v>
      </c>
      <c r="P8" s="52">
        <f>O8/B8</f>
        <v>24.266337689571667</v>
      </c>
      <c r="Q8" s="53">
        <f>P8/1000</f>
        <v>2.4266337689571666E-2</v>
      </c>
    </row>
    <row r="9" spans="1:17" s="4" customFormat="1" ht="16.95" customHeight="1" thickBot="1">
      <c r="A9" s="18">
        <v>2015</v>
      </c>
      <c r="B9" s="27">
        <v>520</v>
      </c>
      <c r="C9" s="23">
        <f>'[9]VIDRIO POR MUNICIPIOS'!C34</f>
        <v>645.90459045904595</v>
      </c>
      <c r="D9" s="68">
        <f>'[9]VIDRIO POR MUNICIPIOS'!D34</f>
        <v>436.21962196219619</v>
      </c>
      <c r="E9" s="68">
        <f>'[9]VIDRIO POR MUNICIPIOS'!E34</f>
        <v>415.6255625562556</v>
      </c>
      <c r="F9" s="68">
        <f>'[9]VIDRIO POR MUNICIPIOS'!F34</f>
        <v>514.85148514851483</v>
      </c>
      <c r="G9" s="68">
        <f>'[9]VIDRIO POR MUNICIPIOS'!G34</f>
        <v>644.03240324032402</v>
      </c>
      <c r="H9" s="68">
        <f>'[9]VIDRIO POR MUNICIPIOS'!H34</f>
        <v>483.02430243024304</v>
      </c>
      <c r="I9" s="68">
        <f>'[9]VIDRIO POR MUNICIPIOS'!I34</f>
        <v>1672.789582825686</v>
      </c>
      <c r="J9" s="68">
        <f>'[9]VIDRIO POR MUNICIPIOS'!J34</f>
        <v>522.34023402340233</v>
      </c>
      <c r="K9" s="68">
        <f>'[9]VIDRIO POR MUNICIPIOS'!K34</f>
        <v>1955.8783834184526</v>
      </c>
      <c r="L9" s="68">
        <f>'[9]VIDRIO POR MUNICIPIOS'!L34</f>
        <v>610.33303330333035</v>
      </c>
      <c r="M9" s="68">
        <f>'[9]VIDRIO POR MUNICIPIOS'!M34</f>
        <v>617.82178217821786</v>
      </c>
      <c r="N9" s="69">
        <f>'[9]VIDRIO POR MUNICIPIOS'!N34</f>
        <v>1391.5018573680572</v>
      </c>
      <c r="O9" s="67">
        <f>SUM(C9:N9)</f>
        <v>9910.3228389137257</v>
      </c>
      <c r="P9" s="54">
        <f>O9/B9</f>
        <v>19.058313151757165</v>
      </c>
      <c r="Q9" s="55">
        <f>P9/1000</f>
        <v>1.9058313151757166E-2</v>
      </c>
    </row>
    <row r="34" spans="2:13">
      <c r="B34" s="80" t="s">
        <v>15</v>
      </c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21"/>
    </row>
  </sheetData>
  <mergeCells count="7">
    <mergeCell ref="Q5:Q6"/>
    <mergeCell ref="B34:L34"/>
    <mergeCell ref="P5:P6"/>
    <mergeCell ref="C2:N2"/>
    <mergeCell ref="C5:N5"/>
    <mergeCell ref="B5:B6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3"/>
  <sheetViews>
    <sheetView tabSelected="1" workbookViewId="0">
      <selection activeCell="C7" sqref="C7:N7"/>
    </sheetView>
  </sheetViews>
  <sheetFormatPr baseColWidth="10" defaultRowHeight="14.4"/>
  <cols>
    <col min="1" max="1" width="7.88671875" customWidth="1"/>
    <col min="2" max="2" width="8.33203125" bestFit="1" customWidth="1"/>
    <col min="3" max="3" width="7.44140625" customWidth="1"/>
    <col min="4" max="5" width="6.6640625" customWidth="1"/>
    <col min="6" max="6" width="7.6640625" customWidth="1"/>
    <col min="7" max="7" width="7.44140625" customWidth="1"/>
    <col min="8" max="8" width="6.88671875" customWidth="1"/>
    <col min="9" max="9" width="7.109375" customWidth="1"/>
    <col min="10" max="10" width="7.6640625" customWidth="1"/>
    <col min="11" max="11" width="8.109375" customWidth="1"/>
    <col min="12" max="12" width="7" customWidth="1"/>
    <col min="13" max="14" width="8.109375" customWidth="1"/>
    <col min="15" max="15" width="11.33203125" customWidth="1"/>
    <col min="16" max="16" width="11.6640625" customWidth="1"/>
    <col min="17" max="17" width="11.33203125" customWidth="1"/>
  </cols>
  <sheetData>
    <row r="2" spans="1:17" ht="18">
      <c r="C2" s="79" t="s">
        <v>22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4" spans="1:17" ht="15" thickBot="1"/>
    <row r="5" spans="1:17" ht="16.5" customHeight="1">
      <c r="B5" s="104" t="s">
        <v>1</v>
      </c>
      <c r="C5" s="106" t="s">
        <v>16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0" t="s">
        <v>17</v>
      </c>
      <c r="P5" s="102" t="s">
        <v>0</v>
      </c>
      <c r="Q5" s="98" t="s">
        <v>19</v>
      </c>
    </row>
    <row r="6" spans="1:17" ht="17.100000000000001" customHeight="1" thickBot="1">
      <c r="B6" s="105"/>
      <c r="C6" s="37" t="s">
        <v>2</v>
      </c>
      <c r="D6" s="38" t="s">
        <v>3</v>
      </c>
      <c r="E6" s="39" t="s">
        <v>4</v>
      </c>
      <c r="F6" s="39" t="s">
        <v>5</v>
      </c>
      <c r="G6" s="39" t="s">
        <v>6</v>
      </c>
      <c r="H6" s="39" t="s">
        <v>7</v>
      </c>
      <c r="I6" s="39" t="s">
        <v>8</v>
      </c>
      <c r="J6" s="39" t="s">
        <v>9</v>
      </c>
      <c r="K6" s="39" t="s">
        <v>10</v>
      </c>
      <c r="L6" s="39" t="s">
        <v>11</v>
      </c>
      <c r="M6" s="39" t="s">
        <v>12</v>
      </c>
      <c r="N6" s="38" t="s">
        <v>13</v>
      </c>
      <c r="O6" s="101"/>
      <c r="P6" s="103"/>
      <c r="Q6" s="99"/>
    </row>
    <row r="7" spans="1:17" ht="16.95" customHeight="1">
      <c r="A7" s="35">
        <v>2017</v>
      </c>
      <c r="B7" s="70">
        <v>493</v>
      </c>
      <c r="C7" s="75">
        <f>'[10]1.2'!E$28</f>
        <v>407.40740740740739</v>
      </c>
      <c r="D7" s="75">
        <f>'[10]1.2'!F$28</f>
        <v>225.92592592592592</v>
      </c>
      <c r="E7" s="75">
        <f>'[10]1.2'!G$28</f>
        <v>525.92592592592598</v>
      </c>
      <c r="F7" s="75">
        <f>'[10]1.2'!H$28</f>
        <v>577.77777777777783</v>
      </c>
      <c r="G7" s="75">
        <f>'[10]1.2'!I$28</f>
        <v>318.51851851851853</v>
      </c>
      <c r="H7" s="75">
        <f>'[10]1.2'!J$28</f>
        <v>640.74074074074065</v>
      </c>
      <c r="I7" s="75">
        <f>'[10]1.2'!K$28</f>
        <v>451.85185185185185</v>
      </c>
      <c r="J7" s="75">
        <f>'[10]1.2'!L$28</f>
        <v>462.96296296296293</v>
      </c>
      <c r="K7" s="75">
        <f>'[10]1.2'!M$28</f>
        <v>364.81481481481478</v>
      </c>
      <c r="L7" s="75">
        <f>'[10]1.2'!N$28</f>
        <v>262.96296296296293</v>
      </c>
      <c r="M7" s="75">
        <f>'[10]1.2'!O$28</f>
        <v>418.51851851851853</v>
      </c>
      <c r="N7" s="75">
        <f>'[10]1.2'!P$28</f>
        <v>479.62962962962968</v>
      </c>
      <c r="O7" s="64"/>
      <c r="P7" s="65"/>
      <c r="Q7" s="58"/>
    </row>
    <row r="8" spans="1:17" ht="16.95" customHeight="1">
      <c r="A8" s="76">
        <v>2016</v>
      </c>
      <c r="B8" s="70">
        <v>521</v>
      </c>
      <c r="C8" s="75">
        <v>578</v>
      </c>
      <c r="D8" s="56">
        <v>170</v>
      </c>
      <c r="E8" s="57">
        <v>333</v>
      </c>
      <c r="F8" s="57">
        <v>581</v>
      </c>
      <c r="G8" s="57">
        <v>352</v>
      </c>
      <c r="H8" s="57">
        <v>446</v>
      </c>
      <c r="I8" s="57">
        <v>381</v>
      </c>
      <c r="J8" s="57">
        <v>589</v>
      </c>
      <c r="K8" s="57">
        <v>285</v>
      </c>
      <c r="L8" s="57">
        <v>333</v>
      </c>
      <c r="M8" s="57">
        <v>478</v>
      </c>
      <c r="N8" s="56">
        <v>391</v>
      </c>
      <c r="O8" s="64">
        <f>SUM(C8:N8)</f>
        <v>4917</v>
      </c>
      <c r="P8" s="65">
        <f>O8/B8</f>
        <v>9.4376199616122847</v>
      </c>
      <c r="Q8" s="58">
        <f>P8/1000</f>
        <v>9.4376199616122841E-3</v>
      </c>
    </row>
    <row r="9" spans="1:17" s="4" customFormat="1" ht="16.95" customHeight="1" thickBot="1">
      <c r="A9" s="36">
        <v>2015</v>
      </c>
      <c r="B9" s="34">
        <v>520</v>
      </c>
      <c r="C9" s="59">
        <v>487</v>
      </c>
      <c r="D9" s="60">
        <v>330</v>
      </c>
      <c r="E9" s="61">
        <v>485</v>
      </c>
      <c r="F9" s="61">
        <v>378</v>
      </c>
      <c r="G9" s="61">
        <v>407</v>
      </c>
      <c r="H9" s="61">
        <v>356</v>
      </c>
      <c r="I9" s="61">
        <v>385</v>
      </c>
      <c r="J9" s="61">
        <v>700</v>
      </c>
      <c r="K9" s="61">
        <v>385</v>
      </c>
      <c r="L9" s="61">
        <v>498</v>
      </c>
      <c r="M9" s="61">
        <v>356</v>
      </c>
      <c r="N9" s="62">
        <v>363</v>
      </c>
      <c r="O9" s="40">
        <f>SUM(C9:N9)</f>
        <v>5130</v>
      </c>
      <c r="P9" s="63">
        <f>O9/B9</f>
        <v>9.865384615384615</v>
      </c>
      <c r="Q9" s="41">
        <f>P9/1000</f>
        <v>9.8653846153846144E-3</v>
      </c>
    </row>
    <row r="12" spans="1:17">
      <c r="H12" s="11"/>
    </row>
    <row r="33" spans="2:10">
      <c r="B33" s="80" t="s">
        <v>15</v>
      </c>
      <c r="C33" s="80"/>
      <c r="D33" s="80"/>
      <c r="E33" s="80"/>
      <c r="F33" s="80"/>
      <c r="G33" s="80"/>
      <c r="H33" s="80"/>
      <c r="I33" s="80"/>
      <c r="J33" s="80"/>
    </row>
  </sheetData>
  <mergeCells count="7">
    <mergeCell ref="Q5:Q6"/>
    <mergeCell ref="B33:J33"/>
    <mergeCell ref="O5:O6"/>
    <mergeCell ref="P5:P6"/>
    <mergeCell ref="C2:N2"/>
    <mergeCell ref="B5:B6"/>
    <mergeCell ref="C5:N5"/>
  </mergeCells>
  <phoneticPr fontId="6" type="noConversion"/>
  <printOptions horizontalCentered="1"/>
  <pageMargins left="0.39370078740157483" right="0.39370078740157483" top="0.78740157480314965" bottom="0.59055118110236227" header="0" footer="0"/>
  <pageSetup paperSize="9" orientation="landscape" r:id="rId1"/>
  <headerFooter alignWithMargins="0">
    <oddHeader>&amp;L&amp;G</oddHeader>
  </headerFooter>
  <ignoredErrors>
    <ignoredError sqref="O9" formulaRange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4</vt:i4>
      </vt:variant>
    </vt:vector>
  </HeadingPairs>
  <TitlesOfParts>
    <vt:vector baseType="lpstr" size="4">
      <vt:lpstr>RSU</vt:lpstr>
      <vt:lpstr>CARTON</vt:lpstr>
      <vt:lpstr>VIDRIO</vt:lpstr>
      <vt:lpstr>ENVASES</vt:lpstr>
    </vt:vector>
  </TitlesOfParts>
  <Company/>
  <LinksUpToDate>false</LinksUpToDate>
  <SharedDoc>false</SharedDoc>
  <HyperlinksChanged>false</HyperlinksChanged>
  <AppVersion>12.0000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