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D7" i="3"/>
  <c r="E7"/>
  <c r="F7"/>
  <c r="G7"/>
  <c r="H7"/>
  <c r="I7"/>
  <c r="J7"/>
  <c r="K7"/>
  <c r="L7"/>
  <c r="M7"/>
  <c r="N7"/>
  <c r="C7"/>
  <c r="D7" i="2"/>
  <c r="E7"/>
  <c r="F7"/>
  <c r="G7"/>
  <c r="H7"/>
  <c r="I7"/>
  <c r="J7"/>
  <c r="K7"/>
  <c r="L7"/>
  <c r="M7"/>
  <c r="N7"/>
  <c r="C7"/>
  <c r="D7" i="1"/>
  <c r="E7"/>
  <c r="F7"/>
  <c r="G7"/>
  <c r="H7"/>
  <c r="I7"/>
  <c r="J7"/>
  <c r="K7"/>
  <c r="L7"/>
  <c r="M7"/>
  <c r="N7"/>
  <c r="C7"/>
  <c r="O7" i="3"/>
  <c r="P7" s="1"/>
  <c r="Q7" s="1"/>
  <c r="O7" i="2"/>
  <c r="P7" s="1"/>
  <c r="Q7" s="1"/>
  <c r="N8" i="1"/>
  <c r="D8"/>
  <c r="E8"/>
  <c r="F8"/>
  <c r="G8"/>
  <c r="H8"/>
  <c r="I8"/>
  <c r="J8"/>
  <c r="K8"/>
  <c r="L8"/>
  <c r="M8"/>
  <c r="C8"/>
  <c r="D9"/>
  <c r="E9"/>
  <c r="F9"/>
  <c r="G9"/>
  <c r="H9"/>
  <c r="I9"/>
  <c r="J9"/>
  <c r="K9"/>
  <c r="L9"/>
  <c r="M9"/>
  <c r="N9"/>
  <c r="C9"/>
  <c r="O9" s="1"/>
  <c r="P9" s="1"/>
  <c r="Q9" s="1"/>
  <c r="D8" i="3"/>
  <c r="E8"/>
  <c r="F8"/>
  <c r="G8"/>
  <c r="H8"/>
  <c r="I8"/>
  <c r="J8"/>
  <c r="K8"/>
  <c r="L8"/>
  <c r="M8"/>
  <c r="N8"/>
  <c r="C8"/>
  <c r="D9"/>
  <c r="E9"/>
  <c r="F9"/>
  <c r="G9"/>
  <c r="H9"/>
  <c r="I9"/>
  <c r="J9"/>
  <c r="K9"/>
  <c r="L9"/>
  <c r="M9"/>
  <c r="N9"/>
  <c r="C9"/>
  <c r="O8" i="2"/>
  <c r="P8" s="1"/>
  <c r="Q8" s="1"/>
  <c r="O9" i="4"/>
  <c r="P9" s="1"/>
  <c r="Q9" s="1"/>
  <c r="O8"/>
  <c r="P8" s="1"/>
  <c r="Q8" s="1"/>
  <c r="O7" i="1" l="1"/>
  <c r="P7" s="1"/>
  <c r="Q7" s="1"/>
  <c r="O8" i="3"/>
  <c r="P8" s="1"/>
  <c r="Q8" s="1"/>
  <c r="O8" i="1"/>
  <c r="P8" s="1"/>
  <c r="Q8" s="1"/>
  <c r="O9" i="2" l="1"/>
  <c r="P9" s="1"/>
  <c r="Q9" s="1"/>
  <c r="O9" i="3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<sst xmlns="http://schemas.openxmlformats.org/spreadsheetml/2006/main" count="76" uniqueCount="23">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</sst>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5" xfId="0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5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23" fillId="4" borderId="10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4" fontId="23" fillId="4" borderId="6" xfId="0" applyNumberFormat="1" applyFont="1" applyFill="1" applyBorder="1" applyAlignment="1">
      <alignment horizontal="center" vertical="center"/>
    </xf>
    <xf numFmtId="164" fontId="23" fillId="4" borderId="6" xfId="0" applyNumberFormat="1" applyFont="1" applyFill="1" applyBorder="1" applyAlignment="1">
      <alignment horizontal="center" vertical="center"/>
    </xf>
    <xf numFmtId="4" fontId="23" fillId="5" borderId="6" xfId="0" applyNumberFormat="1" applyFont="1" applyFill="1" applyBorder="1" applyAlignment="1">
      <alignment horizontal="center" vertical="center"/>
    </xf>
    <xf numFmtId="164" fontId="23" fillId="5" borderId="6" xfId="0" applyNumberFormat="1" applyFont="1" applyFill="1" applyBorder="1" applyAlignment="1">
      <alignment horizontal="center" vertical="center"/>
    </xf>
    <xf numFmtId="4" fontId="23" fillId="5" borderId="10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6" xfId="0" applyNumberFormat="1" applyFont="1" applyFill="1" applyBorder="1" applyAlignment="1">
      <alignment horizontal="center" vertical="center"/>
    </xf>
    <xf numFmtId="164" fontId="23" fillId="7" borderId="6" xfId="0" applyNumberFormat="1" applyFont="1" applyFill="1" applyBorder="1" applyAlignment="1">
      <alignment horizontal="center" vertical="center"/>
    </xf>
    <xf numFmtId="4" fontId="23" fillId="7" borderId="10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164" fontId="23" fillId="8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20" fillId="0" borderId="6" xfId="1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4" fontId="5" fillId="8" borderId="6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" fontId="5" fillId="8" borderId="10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theme/theme1.xml" Type="http://schemas.openxmlformats.org/officeDocument/2006/relationships/theme"/>
<Relationship Id="rId14" Target="styles.xml" Type="http://schemas.openxmlformats.org/officeDocument/2006/relationships/styles"/>
<Relationship Id="rId15" Target="sharedStrings.xml" Type="http://schemas.openxmlformats.org/officeDocument/2006/relationships/sharedStrings"/>
<Relationship Id="rId16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71785.123781246235</c:v>
                </c:pt>
                <c:pt idx="1">
                  <c:v>65307.502307105889</c:v>
                </c:pt>
                <c:pt idx="2">
                  <c:v>72782.139389319098</c:v>
                </c:pt>
                <c:pt idx="3">
                  <c:v>76813.62436303815</c:v>
                </c:pt>
                <c:pt idx="4">
                  <c:v>76289.148176383256</c:v>
                </c:pt>
                <c:pt idx="5">
                  <c:v>79327.02323155319</c:v>
                </c:pt>
                <c:pt idx="6">
                  <c:v>80553.071460097097</c:v>
                </c:pt>
                <c:pt idx="7">
                  <c:v>81872.776150543679</c:v>
                </c:pt>
                <c:pt idx="8">
                  <c:v>80156.308630582193</c:v>
                </c:pt>
                <c:pt idx="9">
                  <c:v>77302.340809693851</c:v>
                </c:pt>
                <c:pt idx="10">
                  <c:v>72570.986638847651</c:v>
                </c:pt>
                <c:pt idx="11">
                  <c:v>69837.069373670907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74539.278154020838</c:v>
                </c:pt>
                <c:pt idx="1">
                  <c:v>62120.284683077174</c:v>
                </c:pt>
                <c:pt idx="2">
                  <c:v>73423.627884342437</c:v>
                </c:pt>
                <c:pt idx="3">
                  <c:v>73442.193925138898</c:v>
                </c:pt>
                <c:pt idx="4">
                  <c:v>79025.50873920272</c:v>
                </c:pt>
                <c:pt idx="5">
                  <c:v>80154.661584005837</c:v>
                </c:pt>
                <c:pt idx="6">
                  <c:v>78055.01115211485</c:v>
                </c:pt>
                <c:pt idx="7">
                  <c:v>85700.844316476738</c:v>
                </c:pt>
                <c:pt idx="8">
                  <c:v>77622.92874812441</c:v>
                </c:pt>
                <c:pt idx="9">
                  <c:v>68647.091933979478</c:v>
                </c:pt>
                <c:pt idx="10">
                  <c:v>71382.207307676712</c:v>
                </c:pt>
                <c:pt idx="11">
                  <c:v>74971.360558011278</c:v>
                </c:pt>
              </c:numCache>
            </c:numRef>
          </c:val>
        </c:ser>
        <c:ser>
          <c:idx val="2"/>
          <c:order val="2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71269.893547330488</c:v>
                </c:pt>
                <c:pt idx="1">
                  <c:v>65628.817556501803</c:v>
                </c:pt>
                <c:pt idx="2">
                  <c:v>73085.190795938426</c:v>
                </c:pt>
                <c:pt idx="3">
                  <c:v>72391.993530953157</c:v>
                </c:pt>
                <c:pt idx="4">
                  <c:v>80950.780789387485</c:v>
                </c:pt>
                <c:pt idx="5">
                  <c:v>78715.376678676708</c:v>
                </c:pt>
                <c:pt idx="6">
                  <c:v>73417.757943006873</c:v>
                </c:pt>
                <c:pt idx="7">
                  <c:v>80184.70357025876</c:v>
                </c:pt>
                <c:pt idx="8">
                  <c:v>68709.880445463481</c:v>
                </c:pt>
                <c:pt idx="9">
                  <c:v>61318.01015394694</c:v>
                </c:pt>
                <c:pt idx="10">
                  <c:v>62732.048804454636</c:v>
                </c:pt>
                <c:pt idx="11">
                  <c:v>64585.042581067799</c:v>
                </c:pt>
              </c:numCache>
            </c:numRef>
          </c:val>
        </c:ser>
        <c:marker val="1"/>
        <c:axId val="55989376"/>
        <c:axId val="55990912"/>
      </c:lineChart>
      <c:catAx>
        <c:axId val="5598937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5990912"/>
        <c:crossesAt val="0"/>
        <c:auto val="1"/>
        <c:lblAlgn val="ctr"/>
        <c:lblOffset val="100"/>
      </c:catAx>
      <c:valAx>
        <c:axId val="559909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598937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596916901224456"/>
          <c:y val="0.8655755378447878"/>
          <c:w val="0.58582202111613868"/>
          <c:h val="4.9907896908423975E-2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591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3424</c:v>
                </c:pt>
                <c:pt idx="1">
                  <c:v>2641</c:v>
                </c:pt>
                <c:pt idx="2">
                  <c:v>2063</c:v>
                </c:pt>
                <c:pt idx="3">
                  <c:v>3088</c:v>
                </c:pt>
                <c:pt idx="4">
                  <c:v>2893</c:v>
                </c:pt>
                <c:pt idx="5">
                  <c:v>2748</c:v>
                </c:pt>
                <c:pt idx="6">
                  <c:v>2155</c:v>
                </c:pt>
                <c:pt idx="7">
                  <c:v>2880</c:v>
                </c:pt>
                <c:pt idx="8">
                  <c:v>3629</c:v>
                </c:pt>
                <c:pt idx="9">
                  <c:v>2689</c:v>
                </c:pt>
                <c:pt idx="10">
                  <c:v>3062</c:v>
                </c:pt>
                <c:pt idx="11">
                  <c:v>3719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2625</c:v>
                </c:pt>
                <c:pt idx="1">
                  <c:v>3421</c:v>
                </c:pt>
                <c:pt idx="2">
                  <c:v>4816</c:v>
                </c:pt>
                <c:pt idx="3">
                  <c:v>3827</c:v>
                </c:pt>
                <c:pt idx="4">
                  <c:v>3850</c:v>
                </c:pt>
                <c:pt idx="5">
                  <c:v>4561</c:v>
                </c:pt>
                <c:pt idx="6">
                  <c:v>3988</c:v>
                </c:pt>
                <c:pt idx="7">
                  <c:v>3021</c:v>
                </c:pt>
                <c:pt idx="8">
                  <c:v>3950</c:v>
                </c:pt>
                <c:pt idx="9">
                  <c:v>3710</c:v>
                </c:pt>
                <c:pt idx="10">
                  <c:v>4391</c:v>
                </c:pt>
                <c:pt idx="11">
                  <c:v>5364</c:v>
                </c:pt>
              </c:numCache>
            </c:numRef>
          </c:val>
        </c:ser>
        <c:ser>
          <c:idx val="2"/>
          <c:order val="2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4403</c:v>
                </c:pt>
                <c:pt idx="1">
                  <c:v>2699</c:v>
                </c:pt>
                <c:pt idx="2">
                  <c:v>4280</c:v>
                </c:pt>
                <c:pt idx="3">
                  <c:v>3978</c:v>
                </c:pt>
                <c:pt idx="4">
                  <c:v>4393</c:v>
                </c:pt>
                <c:pt idx="5">
                  <c:v>2994</c:v>
                </c:pt>
                <c:pt idx="6">
                  <c:v>4250</c:v>
                </c:pt>
                <c:pt idx="7">
                  <c:v>4197</c:v>
                </c:pt>
                <c:pt idx="8">
                  <c:v>2485</c:v>
                </c:pt>
                <c:pt idx="9">
                  <c:v>4069</c:v>
                </c:pt>
                <c:pt idx="10">
                  <c:v>3205</c:v>
                </c:pt>
                <c:pt idx="11">
                  <c:v>4992</c:v>
                </c:pt>
              </c:numCache>
            </c:numRef>
          </c:val>
        </c:ser>
        <c:marker val="1"/>
        <c:axId val="58958208"/>
        <c:axId val="59138816"/>
      </c:lineChart>
      <c:catAx>
        <c:axId val="5895820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9138816"/>
        <c:crossesAt val="0"/>
        <c:auto val="1"/>
        <c:lblAlgn val="ctr"/>
        <c:lblOffset val="100"/>
      </c:catAx>
      <c:valAx>
        <c:axId val="591388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895820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230277722134045"/>
          <c:y val="0.87477895252247506"/>
          <c:w val="0.61709067188519262"/>
          <c:h val="8.9067757528139793E-2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675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2541.3986727922406</c:v>
                </c:pt>
                <c:pt idx="1">
                  <c:v>0</c:v>
                </c:pt>
                <c:pt idx="2">
                  <c:v>2555.3241449719244</c:v>
                </c:pt>
                <c:pt idx="3">
                  <c:v>2597.1005615109748</c:v>
                </c:pt>
                <c:pt idx="4">
                  <c:v>1935.640632976008</c:v>
                </c:pt>
                <c:pt idx="5">
                  <c:v>2938.2746299132209</c:v>
                </c:pt>
                <c:pt idx="6">
                  <c:v>2826.8708524757526</c:v>
                </c:pt>
                <c:pt idx="7">
                  <c:v>0</c:v>
                </c:pt>
                <c:pt idx="8">
                  <c:v>2708.5043389484431</c:v>
                </c:pt>
                <c:pt idx="9">
                  <c:v>4755.5487493619194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2092.5087983911512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2769.0866432042903</c:v>
                </c:pt>
                <c:pt idx="8">
                  <c:v>2769.0866432042903</c:v>
                </c:pt>
                <c:pt idx="9">
                  <c:v>2810.9368191721132</c:v>
                </c:pt>
                <c:pt idx="10">
                  <c:v>2922.5372884196413</c:v>
                </c:pt>
                <c:pt idx="11">
                  <c:v>2371.5099715099714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5609.6435643564355</c:v>
                </c:pt>
                <c:pt idx="1">
                  <c:v>4433.0891089108909</c:v>
                </c:pt>
                <c:pt idx="2">
                  <c:v>2556.204620462046</c:v>
                </c:pt>
                <c:pt idx="3">
                  <c:v>2766.3036303630361</c:v>
                </c:pt>
                <c:pt idx="4">
                  <c:v>3921.848184818482</c:v>
                </c:pt>
                <c:pt idx="5">
                  <c:v>2164.0198019801978</c:v>
                </c:pt>
                <c:pt idx="6">
                  <c:v>3081.4521452145214</c:v>
                </c:pt>
                <c:pt idx="7">
                  <c:v>2598.2244224422443</c:v>
                </c:pt>
                <c:pt idx="8">
                  <c:v>2479.1683168316831</c:v>
                </c:pt>
                <c:pt idx="9">
                  <c:v>2717.280528052805</c:v>
                </c:pt>
                <c:pt idx="10">
                  <c:v>2367.1155115511551</c:v>
                </c:pt>
                <c:pt idx="11">
                  <c:v>2528.1914191419141</c:v>
                </c:pt>
              </c:numCache>
            </c:numRef>
          </c:val>
        </c:ser>
        <c:marker val="1"/>
        <c:axId val="76563200"/>
        <c:axId val="76579584"/>
      </c:lineChart>
      <c:catAx>
        <c:axId val="765632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579584"/>
        <c:crossesAt val="0"/>
        <c:auto val="1"/>
        <c:lblAlgn val="ctr"/>
        <c:lblOffset val="100"/>
      </c:catAx>
      <c:valAx>
        <c:axId val="765795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656320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9035004730368967"/>
          <c:h val="0.13048372651643397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2918</c:v>
                </c:pt>
                <c:pt idx="1">
                  <c:v>1593</c:v>
                </c:pt>
                <c:pt idx="2">
                  <c:v>2131</c:v>
                </c:pt>
                <c:pt idx="3">
                  <c:v>1798</c:v>
                </c:pt>
                <c:pt idx="4">
                  <c:v>2080</c:v>
                </c:pt>
                <c:pt idx="5">
                  <c:v>1589</c:v>
                </c:pt>
                <c:pt idx="6">
                  <c:v>1950</c:v>
                </c:pt>
                <c:pt idx="7">
                  <c:v>2123</c:v>
                </c:pt>
                <c:pt idx="8">
                  <c:v>2535</c:v>
                </c:pt>
                <c:pt idx="9">
                  <c:v>2376</c:v>
                </c:pt>
                <c:pt idx="10">
                  <c:v>1524</c:v>
                </c:pt>
                <c:pt idx="11">
                  <c:v>2087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2318</c:v>
                </c:pt>
                <c:pt idx="1">
                  <c:v>1524</c:v>
                </c:pt>
                <c:pt idx="2">
                  <c:v>2759</c:v>
                </c:pt>
                <c:pt idx="3">
                  <c:v>1293</c:v>
                </c:pt>
                <c:pt idx="4">
                  <c:v>2170</c:v>
                </c:pt>
                <c:pt idx="5">
                  <c:v>2535</c:v>
                </c:pt>
                <c:pt idx="6">
                  <c:v>1997</c:v>
                </c:pt>
                <c:pt idx="7">
                  <c:v>2629</c:v>
                </c:pt>
                <c:pt idx="8">
                  <c:v>2268</c:v>
                </c:pt>
                <c:pt idx="9">
                  <c:v>1502</c:v>
                </c:pt>
                <c:pt idx="10">
                  <c:v>2755</c:v>
                </c:pt>
                <c:pt idx="11">
                  <c:v>1824</c:v>
                </c:pt>
              </c:numCache>
            </c:numRef>
          </c:val>
        </c:ser>
        <c:ser>
          <c:idx val="2"/>
          <c:order val="2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2087.2222222222222</c:v>
                </c:pt>
                <c:pt idx="1">
                  <c:v>1852.5</c:v>
                </c:pt>
                <c:pt idx="2">
                  <c:v>1693.6111111111111</c:v>
                </c:pt>
                <c:pt idx="3">
                  <c:v>2838.333333333333</c:v>
                </c:pt>
                <c:pt idx="4">
                  <c:v>2841.9444444444448</c:v>
                </c:pt>
                <c:pt idx="5">
                  <c:v>2347.2222222222222</c:v>
                </c:pt>
                <c:pt idx="6">
                  <c:v>2477.2222222222222</c:v>
                </c:pt>
                <c:pt idx="7">
                  <c:v>1975.2777777777778</c:v>
                </c:pt>
                <c:pt idx="8">
                  <c:v>2553.0555555555557</c:v>
                </c:pt>
                <c:pt idx="9">
                  <c:v>1778.3783783783783</c:v>
                </c:pt>
                <c:pt idx="10">
                  <c:v>2001.6216216216217</c:v>
                </c:pt>
                <c:pt idx="11">
                  <c:v>1614.1666666666665</c:v>
                </c:pt>
              </c:numCache>
            </c:numRef>
          </c:val>
        </c:ser>
        <c:marker val="1"/>
        <c:axId val="78124544"/>
        <c:axId val="78126464"/>
      </c:lineChart>
      <c:catAx>
        <c:axId val="7812454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8126464"/>
        <c:crosses val="autoZero"/>
        <c:auto val="1"/>
        <c:lblAlgn val="ctr"/>
        <c:lblOffset val="100"/>
      </c:catAx>
      <c:valAx>
        <c:axId val="781264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8124544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729502308146444"/>
          <c:y val="0.87409062526458403"/>
          <c:w val="0.57422463113520039"/>
          <c:h val="0.12590937473541616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PAPEL-CARTON%202017/ADIPA%20-%20Rutas%20Antequera%20-%20Papel%20Cart&#243;n%202016/DISTRIBUCI&#211;N%20KILOS%20POR%20MUNICIPIO%202017%20RESUMEN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31">
          <cell r="F31">
            <v>71269.893547330488</v>
          </cell>
          <cell r="G31">
            <v>65628.817556501803</v>
          </cell>
          <cell r="H31">
            <v>73085.190795938426</v>
          </cell>
          <cell r="I31">
            <v>72391.993530953157</v>
          </cell>
          <cell r="J31">
            <v>80950.780789387485</v>
          </cell>
          <cell r="K31">
            <v>78715.376678676708</v>
          </cell>
          <cell r="L31">
            <v>73417.757943006873</v>
          </cell>
          <cell r="M31">
            <v>80184.70357025876</v>
          </cell>
          <cell r="N31">
            <v>68709.880445463481</v>
          </cell>
          <cell r="O31">
            <v>61318.01015394694</v>
          </cell>
          <cell r="P31">
            <v>62732.048804454636</v>
          </cell>
          <cell r="Q31">
            <v>64585.042581067799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30">
          <cell r="F30">
            <v>79300</v>
          </cell>
        </row>
        <row r="31">
          <cell r="F31">
            <v>74539.278154020838</v>
          </cell>
          <cell r="G31">
            <v>62120.284683077174</v>
          </cell>
          <cell r="H31">
            <v>73423.627884342437</v>
          </cell>
          <cell r="I31">
            <v>73442.193925138898</v>
          </cell>
          <cell r="J31">
            <v>79025.50873920272</v>
          </cell>
          <cell r="K31">
            <v>80154.661584005837</v>
          </cell>
          <cell r="L31">
            <v>78055.01115211485</v>
          </cell>
          <cell r="M31">
            <v>85700.844316476738</v>
          </cell>
          <cell r="N31">
            <v>77622.92874812441</v>
          </cell>
          <cell r="O31">
            <v>68647.091933979478</v>
          </cell>
          <cell r="P31">
            <v>71382.207307676712</v>
          </cell>
          <cell r="Q31">
            <v>74971.360558011278</v>
          </cell>
        </row>
      </sheetData>
      <sheetData sheetId="1"/>
      <sheetData sheetId="2">
        <row r="5">
          <cell r="F5">
            <v>39271.171642678717</v>
          </cell>
        </row>
      </sheetData>
      <sheetData sheetId="3"/>
      <sheetData sheetId="4">
        <row r="21">
          <cell r="F21">
            <v>231660</v>
          </cell>
        </row>
      </sheetData>
      <sheetData sheetId="5"/>
      <sheetData sheetId="6">
        <row r="4">
          <cell r="F4" t="str">
            <v>Enero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1">
          <cell r="F31">
            <v>71785.123781246235</v>
          </cell>
          <cell r="G31">
            <v>65307.502307105889</v>
          </cell>
          <cell r="H31">
            <v>72782.139389319098</v>
          </cell>
          <cell r="I31">
            <v>76813.62436303815</v>
          </cell>
          <cell r="J31">
            <v>76289.148176383256</v>
          </cell>
          <cell r="K31">
            <v>79327.02323155319</v>
          </cell>
          <cell r="L31">
            <v>80553.071460097097</v>
          </cell>
          <cell r="M31">
            <v>81872.776150543679</v>
          </cell>
          <cell r="N31">
            <v>80156.308630582193</v>
          </cell>
          <cell r="O31">
            <v>77302.340809693851</v>
          </cell>
          <cell r="P31">
            <v>72570.986638847651</v>
          </cell>
          <cell r="Q31">
            <v>69837.069373670907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7">
          <cell r="C17">
            <v>2541.3986727922406</v>
          </cell>
          <cell r="D17">
            <v>0</v>
          </cell>
          <cell r="E17">
            <v>2555.3241449719244</v>
          </cell>
          <cell r="F17">
            <v>2597.1005615109748</v>
          </cell>
          <cell r="G17">
            <v>1935.640632976008</v>
          </cell>
          <cell r="H17">
            <v>2938.2746299132209</v>
          </cell>
          <cell r="I17">
            <v>2826.8708524757526</v>
          </cell>
          <cell r="J17">
            <v>0</v>
          </cell>
          <cell r="K17">
            <v>2708.5043389484431</v>
          </cell>
          <cell r="L17">
            <v>4755.5487493619194</v>
          </cell>
          <cell r="M17">
            <v>0</v>
          </cell>
          <cell r="N1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C16">
            <v>1276.0146455120382</v>
          </cell>
        </row>
        <row r="17">
          <cell r="C17">
            <v>0</v>
          </cell>
          <cell r="D17">
            <v>0</v>
          </cell>
          <cell r="E17">
            <v>2092.5087983911512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2769.0866432042903</v>
          </cell>
          <cell r="K17">
            <v>2769.0866432042903</v>
          </cell>
          <cell r="L17">
            <v>2810.9368191721132</v>
          </cell>
          <cell r="M17">
            <v>2922.5372884196413</v>
          </cell>
          <cell r="N17">
            <v>2371.5099715099714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7">
          <cell r="C17">
            <v>5609.6435643564355</v>
          </cell>
          <cell r="D17">
            <v>4433.0891089108909</v>
          </cell>
          <cell r="E17">
            <v>2556.204620462046</v>
          </cell>
          <cell r="F17">
            <v>2766.3036303630361</v>
          </cell>
          <cell r="G17">
            <v>3921.848184818482</v>
          </cell>
          <cell r="H17">
            <v>2164.0198019801978</v>
          </cell>
          <cell r="I17">
            <v>3081.4521452145214</v>
          </cell>
          <cell r="J17">
            <v>2598.2244224422443</v>
          </cell>
          <cell r="K17">
            <v>2479.1683168316831</v>
          </cell>
          <cell r="L17">
            <v>2717.280528052805</v>
          </cell>
          <cell r="M17">
            <v>2367.1155115511551</v>
          </cell>
          <cell r="N17">
            <v>2528.1914191419141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</sheetNames>
    <sheetDataSet>
      <sheetData sheetId="0">
        <row r="7">
          <cell r="B7">
            <v>4403</v>
          </cell>
          <cell r="C7">
            <v>2699</v>
          </cell>
          <cell r="D7">
            <v>4280</v>
          </cell>
          <cell r="E7">
            <v>3978</v>
          </cell>
          <cell r="F7">
            <v>4393</v>
          </cell>
          <cell r="G7">
            <v>2994</v>
          </cell>
          <cell r="H7">
            <v>4250</v>
          </cell>
          <cell r="I7">
            <v>4197</v>
          </cell>
          <cell r="J7">
            <v>2485</v>
          </cell>
          <cell r="K7">
            <v>4069</v>
          </cell>
          <cell r="L7">
            <v>3205</v>
          </cell>
          <cell r="M7">
            <v>4992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11">
          <cell r="E11">
            <v>2087.2222222222222</v>
          </cell>
          <cell r="F11">
            <v>1852.5</v>
          </cell>
          <cell r="G11">
            <v>1693.6111111111111</v>
          </cell>
          <cell r="H11">
            <v>2838.333333333333</v>
          </cell>
          <cell r="I11">
            <v>2841.9444444444448</v>
          </cell>
          <cell r="J11">
            <v>2347.2222222222222</v>
          </cell>
          <cell r="K11">
            <v>2477.2222222222222</v>
          </cell>
          <cell r="L11">
            <v>1975.2777777777778</v>
          </cell>
          <cell r="M11">
            <v>2553.0555555555557</v>
          </cell>
          <cell r="N11">
            <v>1778.3783783783783</v>
          </cell>
          <cell r="O11">
            <v>2001.6216216216217</v>
          </cell>
          <cell r="P11">
            <v>1614.1666666666665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18" sqref="R1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6" t="s">
        <v>18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9" t="s">
        <v>1</v>
      </c>
      <c r="C5" s="78" t="s">
        <v>16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81" t="s">
        <v>17</v>
      </c>
      <c r="P5" s="74" t="s">
        <v>0</v>
      </c>
      <c r="Q5" s="74" t="s">
        <v>19</v>
      </c>
    </row>
    <row r="6" spans="1:17" s="5" customFormat="1" ht="17.100000000000001" customHeight="1" thickBot="1">
      <c r="A6" s="1"/>
      <c r="B6" s="80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82"/>
      <c r="P6" s="75"/>
      <c r="Q6" s="75"/>
    </row>
    <row r="7" spans="1:17" s="5" customFormat="1" ht="17.100000000000001" customHeight="1">
      <c r="A7" s="17">
        <v>2017</v>
      </c>
      <c r="B7" s="27">
        <v>2046</v>
      </c>
      <c r="C7" s="26">
        <f>[1]ANTEQUERA!F31</f>
        <v>71269.893547330488</v>
      </c>
      <c r="D7" s="16">
        <f>[1]ANTEQUERA!G31</f>
        <v>65628.817556501803</v>
      </c>
      <c r="E7" s="16">
        <f>[1]ANTEQUERA!H31</f>
        <v>73085.190795938426</v>
      </c>
      <c r="F7" s="16">
        <f>[1]ANTEQUERA!I31</f>
        <v>72391.993530953157</v>
      </c>
      <c r="G7" s="16">
        <f>[1]ANTEQUERA!J31</f>
        <v>80950.780789387485</v>
      </c>
      <c r="H7" s="16">
        <f>[1]ANTEQUERA!K31</f>
        <v>78715.376678676708</v>
      </c>
      <c r="I7" s="16">
        <f>[1]ANTEQUERA!L31</f>
        <v>73417.757943006873</v>
      </c>
      <c r="J7" s="16">
        <f>[1]ANTEQUERA!M31</f>
        <v>80184.70357025876</v>
      </c>
      <c r="K7" s="16">
        <f>[1]ANTEQUERA!N31</f>
        <v>68709.880445463481</v>
      </c>
      <c r="L7" s="16">
        <f>[1]ANTEQUERA!O31</f>
        <v>61318.01015394694</v>
      </c>
      <c r="M7" s="16">
        <f>[1]ANTEQUERA!P31</f>
        <v>62732.048804454636</v>
      </c>
      <c r="N7" s="26">
        <f>[1]ANTEQUERA!Q31</f>
        <v>64585.042581067799</v>
      </c>
      <c r="O7" s="41">
        <f>SUM(C7:N7)</f>
        <v>852989.49639698653</v>
      </c>
      <c r="P7" s="42">
        <f>O7/B7</f>
        <v>416.90591221749099</v>
      </c>
      <c r="Q7" s="43">
        <f>P7/1000</f>
        <v>0.41690591221749101</v>
      </c>
    </row>
    <row r="8" spans="1:17" s="5" customFormat="1" ht="17.100000000000001" customHeight="1">
      <c r="A8" s="53">
        <v>2016</v>
      </c>
      <c r="B8" s="54">
        <v>2081</v>
      </c>
      <c r="C8" s="15">
        <f>[2]ANTEQUERA!F31</f>
        <v>74539.278154020838</v>
      </c>
      <c r="D8" s="55">
        <f>[2]ANTEQUERA!G31</f>
        <v>62120.284683077174</v>
      </c>
      <c r="E8" s="55">
        <f>[2]ANTEQUERA!H31</f>
        <v>73423.627884342437</v>
      </c>
      <c r="F8" s="55">
        <f>[2]ANTEQUERA!I31</f>
        <v>73442.193925138898</v>
      </c>
      <c r="G8" s="55">
        <f>[2]ANTEQUERA!J31</f>
        <v>79025.50873920272</v>
      </c>
      <c r="H8" s="55">
        <f>[2]ANTEQUERA!K31</f>
        <v>80154.661584005837</v>
      </c>
      <c r="I8" s="55">
        <f>[2]ANTEQUERA!L31</f>
        <v>78055.01115211485</v>
      </c>
      <c r="J8" s="55">
        <f>[2]ANTEQUERA!M31</f>
        <v>85700.844316476738</v>
      </c>
      <c r="K8" s="55">
        <f>[2]ANTEQUERA!N31</f>
        <v>77622.92874812441</v>
      </c>
      <c r="L8" s="55">
        <f>[2]ANTEQUERA!O31</f>
        <v>68647.091933979478</v>
      </c>
      <c r="M8" s="55">
        <f>[2]ANTEQUERA!P31</f>
        <v>71382.207307676712</v>
      </c>
      <c r="N8" s="55">
        <f>[2]ANTEQUERA!Q31</f>
        <v>74971.360558011278</v>
      </c>
      <c r="O8" s="41">
        <f>SUM(C8:N8)</f>
        <v>899084.99898617133</v>
      </c>
      <c r="P8" s="42">
        <f>O8/B8</f>
        <v>432.04468956567581</v>
      </c>
      <c r="Q8" s="43">
        <f>P8/1000</f>
        <v>0.43204468956567582</v>
      </c>
    </row>
    <row r="9" spans="1:17" s="6" customFormat="1" ht="15" thickBot="1">
      <c r="A9" s="18">
        <v>2015</v>
      </c>
      <c r="B9" s="28">
        <v>2122</v>
      </c>
      <c r="C9" s="31">
        <f>[3]ANTEQUERA!F31</f>
        <v>71785.123781246235</v>
      </c>
      <c r="D9" s="19">
        <f>[3]ANTEQUERA!G31</f>
        <v>65307.502307105889</v>
      </c>
      <c r="E9" s="19">
        <f>[3]ANTEQUERA!H31</f>
        <v>72782.139389319098</v>
      </c>
      <c r="F9" s="19">
        <f>[3]ANTEQUERA!I31</f>
        <v>76813.62436303815</v>
      </c>
      <c r="G9" s="19">
        <f>[3]ANTEQUERA!J31</f>
        <v>76289.148176383256</v>
      </c>
      <c r="H9" s="19">
        <f>[3]ANTEQUERA!K31</f>
        <v>79327.02323155319</v>
      </c>
      <c r="I9" s="19">
        <f>[3]ANTEQUERA!L31</f>
        <v>80553.071460097097</v>
      </c>
      <c r="J9" s="19">
        <f>[3]ANTEQUERA!M31</f>
        <v>81872.776150543679</v>
      </c>
      <c r="K9" s="19">
        <f>[3]ANTEQUERA!N31</f>
        <v>80156.308630582193</v>
      </c>
      <c r="L9" s="19">
        <f>[3]ANTEQUERA!O31</f>
        <v>77302.340809693851</v>
      </c>
      <c r="M9" s="19">
        <f>[3]ANTEQUERA!P31</f>
        <v>72570.986638847651</v>
      </c>
      <c r="N9" s="31">
        <f>[3]ANTEQUERA!Q31</f>
        <v>69837.069373670907</v>
      </c>
      <c r="O9" s="38">
        <f>SUM(C9:N9)</f>
        <v>904597.11431208113</v>
      </c>
      <c r="P9" s="39">
        <f>O9/B9</f>
        <v>426.29458732897319</v>
      </c>
      <c r="Q9" s="40">
        <f>P9/1000</f>
        <v>0.42629458732897318</v>
      </c>
    </row>
    <row r="23" ht="15.75" customHeight="1"/>
    <row r="33" spans="2:13">
      <c r="B33" s="77" t="s">
        <v>14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R20" sqref="R20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6" t="s">
        <v>20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7" ht="17.25" customHeight="1"/>
    <row r="4" spans="1:17" ht="17.25" customHeight="1" thickBot="1"/>
    <row r="5" spans="1:17" ht="16.5" customHeight="1">
      <c r="A5" s="5"/>
      <c r="B5" s="85" t="s">
        <v>1</v>
      </c>
      <c r="C5" s="78" t="s">
        <v>16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87" t="s">
        <v>17</v>
      </c>
      <c r="P5" s="83" t="s">
        <v>0</v>
      </c>
      <c r="Q5" s="83" t="s">
        <v>19</v>
      </c>
    </row>
    <row r="6" spans="1:17" ht="17.100000000000001" customHeight="1" thickBot="1">
      <c r="A6" s="5"/>
      <c r="B6" s="86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8"/>
      <c r="P6" s="84"/>
      <c r="Q6" s="84"/>
    </row>
    <row r="7" spans="1:17" s="13" customFormat="1" ht="16.05" customHeight="1">
      <c r="A7" s="17">
        <v>2017</v>
      </c>
      <c r="B7" s="27">
        <v>2046</v>
      </c>
      <c r="C7" s="26">
        <f>[7]RESUMEN!B7</f>
        <v>4403</v>
      </c>
      <c r="D7" s="16">
        <f>[7]RESUMEN!C7</f>
        <v>2699</v>
      </c>
      <c r="E7" s="16">
        <f>[7]RESUMEN!D7</f>
        <v>4280</v>
      </c>
      <c r="F7" s="16">
        <f>[7]RESUMEN!E7</f>
        <v>3978</v>
      </c>
      <c r="G7" s="16">
        <f>[7]RESUMEN!F7</f>
        <v>4393</v>
      </c>
      <c r="H7" s="16">
        <f>[7]RESUMEN!G7</f>
        <v>2994</v>
      </c>
      <c r="I7" s="16">
        <f>[7]RESUMEN!H7</f>
        <v>4250</v>
      </c>
      <c r="J7" s="16">
        <f>[7]RESUMEN!I7</f>
        <v>4197</v>
      </c>
      <c r="K7" s="16">
        <f>[7]RESUMEN!J7</f>
        <v>2485</v>
      </c>
      <c r="L7" s="16">
        <f>[7]RESUMEN!K7</f>
        <v>4069</v>
      </c>
      <c r="M7" s="16">
        <f>[7]RESUMEN!L7</f>
        <v>3205</v>
      </c>
      <c r="N7" s="26">
        <f>[7]RESUMEN!M7</f>
        <v>4992</v>
      </c>
      <c r="O7" s="41">
        <f>SUM(C7:N7)</f>
        <v>45945</v>
      </c>
      <c r="P7" s="44">
        <f>O7/B7</f>
        <v>22.45601173020528</v>
      </c>
      <c r="Q7" s="45">
        <f>P7/1000</f>
        <v>2.245601173020528E-2</v>
      </c>
    </row>
    <row r="8" spans="1:17" s="13" customFormat="1" ht="16.05" customHeight="1">
      <c r="A8" s="53">
        <v>2016</v>
      </c>
      <c r="B8" s="54">
        <v>2081</v>
      </c>
      <c r="C8" s="15">
        <v>2625</v>
      </c>
      <c r="D8" s="55">
        <v>3421</v>
      </c>
      <c r="E8" s="55">
        <v>4816</v>
      </c>
      <c r="F8" s="55">
        <v>3827</v>
      </c>
      <c r="G8" s="55">
        <v>3850</v>
      </c>
      <c r="H8" s="55">
        <v>4561</v>
      </c>
      <c r="I8" s="55">
        <v>3988</v>
      </c>
      <c r="J8" s="55">
        <v>3021</v>
      </c>
      <c r="K8" s="55">
        <v>3950</v>
      </c>
      <c r="L8" s="55">
        <v>3710</v>
      </c>
      <c r="M8" s="55">
        <v>4391</v>
      </c>
      <c r="N8" s="15">
        <v>5364</v>
      </c>
      <c r="O8" s="41">
        <f>SUM(C8:N8)</f>
        <v>47524</v>
      </c>
      <c r="P8" s="44">
        <f>O8/B8</f>
        <v>22.837097549255166</v>
      </c>
      <c r="Q8" s="45">
        <f>P8/1000</f>
        <v>2.2837097549255166E-2</v>
      </c>
    </row>
    <row r="9" spans="1:17" s="7" customFormat="1" ht="16.05" customHeight="1" thickBot="1">
      <c r="A9" s="18">
        <v>2015</v>
      </c>
      <c r="B9" s="28">
        <v>2122</v>
      </c>
      <c r="C9" s="31">
        <v>3424</v>
      </c>
      <c r="D9" s="19">
        <v>2641</v>
      </c>
      <c r="E9" s="19">
        <v>2063</v>
      </c>
      <c r="F9" s="19">
        <v>3088</v>
      </c>
      <c r="G9" s="19">
        <v>2893</v>
      </c>
      <c r="H9" s="19">
        <v>2748</v>
      </c>
      <c r="I9" s="19">
        <v>2155</v>
      </c>
      <c r="J9" s="19">
        <v>2880</v>
      </c>
      <c r="K9" s="19">
        <v>3629</v>
      </c>
      <c r="L9" s="19">
        <v>2689</v>
      </c>
      <c r="M9" s="19">
        <v>3062</v>
      </c>
      <c r="N9" s="31">
        <v>3719</v>
      </c>
      <c r="O9" s="38">
        <f>SUM(C9:N9)</f>
        <v>34991</v>
      </c>
      <c r="P9" s="46">
        <f>O9/B9</f>
        <v>16.489632422243165</v>
      </c>
      <c r="Q9" s="47">
        <f>P9/1000</f>
        <v>1.6489632422243165E-2</v>
      </c>
    </row>
    <row r="32" spans="2:14">
      <c r="B32" s="77" t="s">
        <v>15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topLeftCell="A4" workbookViewId="0">
      <selection activeCell="S27" sqref="S2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6" t="s">
        <v>21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4" spans="1:17" ht="15" thickBot="1"/>
    <row r="5" spans="1:17" ht="16.5" customHeight="1">
      <c r="A5" s="5"/>
      <c r="B5" s="91" t="s">
        <v>1</v>
      </c>
      <c r="C5" s="78" t="s">
        <v>16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3" t="s">
        <v>17</v>
      </c>
      <c r="P5" s="89" t="s">
        <v>0</v>
      </c>
      <c r="Q5" s="89" t="s">
        <v>19</v>
      </c>
    </row>
    <row r="6" spans="1:17" ht="17.100000000000001" customHeight="1" thickBot="1">
      <c r="A6" s="5"/>
      <c r="B6" s="92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4"/>
      <c r="P6" s="90"/>
      <c r="Q6" s="90"/>
    </row>
    <row r="7" spans="1:17" s="13" customFormat="1" ht="17.100000000000001" customHeight="1">
      <c r="A7" s="17">
        <v>2017</v>
      </c>
      <c r="B7" s="27">
        <v>2046</v>
      </c>
      <c r="C7" s="26">
        <f>'[4]VIDRIO POR MUNICIPIOS'!C17</f>
        <v>2541.3986727922406</v>
      </c>
      <c r="D7" s="16">
        <f>'[4]VIDRIO POR MUNICIPIOS'!D17</f>
        <v>0</v>
      </c>
      <c r="E7" s="16">
        <f>'[4]VIDRIO POR MUNICIPIOS'!E17</f>
        <v>2555.3241449719244</v>
      </c>
      <c r="F7" s="16">
        <f>'[4]VIDRIO POR MUNICIPIOS'!F17</f>
        <v>2597.1005615109748</v>
      </c>
      <c r="G7" s="16">
        <f>'[4]VIDRIO POR MUNICIPIOS'!G17</f>
        <v>1935.640632976008</v>
      </c>
      <c r="H7" s="16">
        <f>'[4]VIDRIO POR MUNICIPIOS'!H17</f>
        <v>2938.2746299132209</v>
      </c>
      <c r="I7" s="16">
        <f>'[4]VIDRIO POR MUNICIPIOS'!I17</f>
        <v>2826.8708524757526</v>
      </c>
      <c r="J7" s="16">
        <f>'[4]VIDRIO POR MUNICIPIOS'!J17</f>
        <v>0</v>
      </c>
      <c r="K7" s="16">
        <f>'[4]VIDRIO POR MUNICIPIOS'!K17</f>
        <v>2708.5043389484431</v>
      </c>
      <c r="L7" s="16">
        <f>'[4]VIDRIO POR MUNICIPIOS'!L17</f>
        <v>4755.5487493619194</v>
      </c>
      <c r="M7" s="16">
        <f>'[4]VIDRIO POR MUNICIPIOS'!M17</f>
        <v>0</v>
      </c>
      <c r="N7" s="26">
        <f>'[4]VIDRIO POR MUNICIPIOS'!N17</f>
        <v>0</v>
      </c>
      <c r="O7" s="41">
        <f>SUM(C7:N7)</f>
        <v>22858.662582950485</v>
      </c>
      <c r="P7" s="48">
        <f>O7/B7</f>
        <v>11.172366853836991</v>
      </c>
      <c r="Q7" s="49">
        <f>P7/1000</f>
        <v>1.117236685383699E-2</v>
      </c>
    </row>
    <row r="8" spans="1:17" s="13" customFormat="1" ht="17.100000000000001" customHeight="1">
      <c r="A8" s="53">
        <v>2016</v>
      </c>
      <c r="B8" s="54">
        <v>2081</v>
      </c>
      <c r="C8" s="15">
        <f>'[5]VIDRIO POR MUNICIPIOS'!C17</f>
        <v>0</v>
      </c>
      <c r="D8" s="55">
        <f>'[5]VIDRIO POR MUNICIPIOS'!D17</f>
        <v>0</v>
      </c>
      <c r="E8" s="55">
        <f>'[5]VIDRIO POR MUNICIPIOS'!E17</f>
        <v>2092.5087983911512</v>
      </c>
      <c r="F8" s="55">
        <f>'[5]VIDRIO POR MUNICIPIOS'!F17</f>
        <v>0</v>
      </c>
      <c r="G8" s="55">
        <f>'[5]VIDRIO POR MUNICIPIOS'!G17</f>
        <v>0</v>
      </c>
      <c r="H8" s="55">
        <f>'[5]VIDRIO POR MUNICIPIOS'!H17</f>
        <v>0</v>
      </c>
      <c r="I8" s="55">
        <f>'[5]VIDRIO POR MUNICIPIOS'!I17</f>
        <v>0</v>
      </c>
      <c r="J8" s="55">
        <f>'[5]VIDRIO POR MUNICIPIOS'!J17</f>
        <v>2769.0866432042903</v>
      </c>
      <c r="K8" s="55">
        <f>'[5]VIDRIO POR MUNICIPIOS'!K17</f>
        <v>2769.0866432042903</v>
      </c>
      <c r="L8" s="55">
        <f>'[5]VIDRIO POR MUNICIPIOS'!L17</f>
        <v>2810.9368191721132</v>
      </c>
      <c r="M8" s="55">
        <f>'[5]VIDRIO POR MUNICIPIOS'!M17</f>
        <v>2922.5372884196413</v>
      </c>
      <c r="N8" s="15">
        <f>'[5]VIDRIO POR MUNICIPIOS'!N17</f>
        <v>2371.5099715099714</v>
      </c>
      <c r="O8" s="41">
        <f>SUM(C8:N8)</f>
        <v>15735.666163901456</v>
      </c>
      <c r="P8" s="48">
        <f>O8/B8</f>
        <v>7.5615887380593252</v>
      </c>
      <c r="Q8" s="49">
        <f>P8/1000</f>
        <v>7.5615887380593248E-3</v>
      </c>
    </row>
    <row r="9" spans="1:17" s="4" customFormat="1" ht="15" thickBot="1">
      <c r="A9" s="18">
        <v>2015</v>
      </c>
      <c r="B9" s="28">
        <v>2122</v>
      </c>
      <c r="C9" s="23">
        <f>'[6]VIDRIO POR MUNICIPIOS'!C17</f>
        <v>5609.6435643564355</v>
      </c>
      <c r="D9" s="24">
        <f>'[6]VIDRIO POR MUNICIPIOS'!D17</f>
        <v>4433.0891089108909</v>
      </c>
      <c r="E9" s="24">
        <f>'[6]VIDRIO POR MUNICIPIOS'!E17</f>
        <v>2556.204620462046</v>
      </c>
      <c r="F9" s="24">
        <f>'[6]VIDRIO POR MUNICIPIOS'!F17</f>
        <v>2766.3036303630361</v>
      </c>
      <c r="G9" s="24">
        <f>'[6]VIDRIO POR MUNICIPIOS'!G17</f>
        <v>3921.848184818482</v>
      </c>
      <c r="H9" s="24">
        <f>'[6]VIDRIO POR MUNICIPIOS'!H17</f>
        <v>2164.0198019801978</v>
      </c>
      <c r="I9" s="24">
        <f>'[6]VIDRIO POR MUNICIPIOS'!I17</f>
        <v>3081.4521452145214</v>
      </c>
      <c r="J9" s="24">
        <f>'[6]VIDRIO POR MUNICIPIOS'!J17</f>
        <v>2598.2244224422443</v>
      </c>
      <c r="K9" s="24">
        <f>'[6]VIDRIO POR MUNICIPIOS'!K17</f>
        <v>2479.1683168316831</v>
      </c>
      <c r="L9" s="24">
        <f>'[6]VIDRIO POR MUNICIPIOS'!L17</f>
        <v>2717.280528052805</v>
      </c>
      <c r="M9" s="24">
        <f>'[6]VIDRIO POR MUNICIPIOS'!M17</f>
        <v>2367.1155115511551</v>
      </c>
      <c r="N9" s="23">
        <f>'[6]VIDRIO POR MUNICIPIOS'!N17</f>
        <v>2528.1914191419141</v>
      </c>
      <c r="O9" s="38">
        <f>SUM(C9:N9)</f>
        <v>37222.541254125412</v>
      </c>
      <c r="P9" s="50">
        <f>O9/B9</f>
        <v>17.541254125412539</v>
      </c>
      <c r="Q9" s="51">
        <f>P9/1000</f>
        <v>1.7541254125412541E-2</v>
      </c>
    </row>
    <row r="34" spans="2:13">
      <c r="B34" s="77" t="s">
        <v>15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topLeftCell="A4" workbookViewId="0">
      <selection activeCell="I8" sqref="I8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6" t="s">
        <v>22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4" spans="1:17" ht="15" thickBot="1"/>
    <row r="5" spans="1:17" ht="16.5" customHeight="1">
      <c r="B5" s="101" t="s">
        <v>1</v>
      </c>
      <c r="C5" s="103" t="s">
        <v>16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97" t="s">
        <v>17</v>
      </c>
      <c r="P5" s="99" t="s">
        <v>0</v>
      </c>
      <c r="Q5" s="95" t="s">
        <v>19</v>
      </c>
    </row>
    <row r="6" spans="1:17" ht="17.100000000000001" customHeight="1" thickBot="1">
      <c r="B6" s="102"/>
      <c r="C6" s="62" t="s">
        <v>2</v>
      </c>
      <c r="D6" s="63" t="s">
        <v>3</v>
      </c>
      <c r="E6" s="64" t="s">
        <v>4</v>
      </c>
      <c r="F6" s="64" t="s">
        <v>5</v>
      </c>
      <c r="G6" s="64" t="s">
        <v>6</v>
      </c>
      <c r="H6" s="64" t="s">
        <v>7</v>
      </c>
      <c r="I6" s="64" t="s">
        <v>8</v>
      </c>
      <c r="J6" s="64" t="s">
        <v>9</v>
      </c>
      <c r="K6" s="64" t="s">
        <v>10</v>
      </c>
      <c r="L6" s="64" t="s">
        <v>11</v>
      </c>
      <c r="M6" s="64" t="s">
        <v>12</v>
      </c>
      <c r="N6" s="63" t="s">
        <v>13</v>
      </c>
      <c r="O6" s="98"/>
      <c r="P6" s="100"/>
      <c r="Q6" s="96"/>
    </row>
    <row r="7" spans="1:17" ht="17.100000000000001" customHeight="1">
      <c r="A7" s="35">
        <v>2017</v>
      </c>
      <c r="B7" s="72">
        <v>2046</v>
      </c>
      <c r="C7" s="73">
        <f>'[8]1.2'!E11</f>
        <v>2087.2222222222222</v>
      </c>
      <c r="D7" s="73">
        <f>'[8]1.2'!F11</f>
        <v>1852.5</v>
      </c>
      <c r="E7" s="73">
        <f>'[8]1.2'!G11</f>
        <v>1693.6111111111111</v>
      </c>
      <c r="F7" s="73">
        <f>'[8]1.2'!H11</f>
        <v>2838.333333333333</v>
      </c>
      <c r="G7" s="73">
        <f>'[8]1.2'!I11</f>
        <v>2841.9444444444448</v>
      </c>
      <c r="H7" s="73">
        <f>'[8]1.2'!J11</f>
        <v>2347.2222222222222</v>
      </c>
      <c r="I7" s="73">
        <f>'[8]1.2'!K11</f>
        <v>2477.2222222222222</v>
      </c>
      <c r="J7" s="73">
        <f>'[8]1.2'!L11</f>
        <v>1975.2777777777778</v>
      </c>
      <c r="K7" s="73">
        <f>'[8]1.2'!M11</f>
        <v>2553.0555555555557</v>
      </c>
      <c r="L7" s="73">
        <f>'[8]1.2'!N11</f>
        <v>1778.3783783783783</v>
      </c>
      <c r="M7" s="73">
        <f>'[8]1.2'!O11</f>
        <v>2001.6216216216217</v>
      </c>
      <c r="N7" s="73">
        <f>'[8]1.2'!P11</f>
        <v>1614.1666666666665</v>
      </c>
      <c r="O7" s="60">
        <f>SUM(C7:N7)</f>
        <v>26060.555555555558</v>
      </c>
      <c r="P7" s="61">
        <f>O7/B7</f>
        <v>12.737319430867819</v>
      </c>
      <c r="Q7" s="52">
        <f>P7/1000</f>
        <v>1.2737319430867819E-2</v>
      </c>
    </row>
    <row r="8" spans="1:17" ht="17.100000000000001" customHeight="1">
      <c r="A8" s="71">
        <v>2016</v>
      </c>
      <c r="B8" s="56">
        <v>2081</v>
      </c>
      <c r="C8" s="57">
        <v>2318</v>
      </c>
      <c r="D8" s="58">
        <v>1524</v>
      </c>
      <c r="E8" s="59">
        <v>2759</v>
      </c>
      <c r="F8" s="59">
        <v>1293</v>
      </c>
      <c r="G8" s="59">
        <v>2170</v>
      </c>
      <c r="H8" s="59">
        <v>2535</v>
      </c>
      <c r="I8" s="59">
        <v>1997</v>
      </c>
      <c r="J8" s="59">
        <v>2629</v>
      </c>
      <c r="K8" s="59">
        <v>2268</v>
      </c>
      <c r="L8" s="59">
        <v>1502</v>
      </c>
      <c r="M8" s="59">
        <v>2755</v>
      </c>
      <c r="N8" s="58">
        <v>1824</v>
      </c>
      <c r="O8" s="60">
        <f>SUM(C8:N8)</f>
        <v>25574</v>
      </c>
      <c r="P8" s="61">
        <f>O8/B8</f>
        <v>12.289283998077847</v>
      </c>
      <c r="Q8" s="52">
        <f>P8/1000</f>
        <v>1.2289283998077848E-2</v>
      </c>
    </row>
    <row r="9" spans="1:17" s="4" customFormat="1" ht="15" thickBot="1">
      <c r="A9" s="36">
        <v>2015</v>
      </c>
      <c r="B9" s="65">
        <v>2122</v>
      </c>
      <c r="C9" s="66">
        <v>2918</v>
      </c>
      <c r="D9" s="67">
        <v>1593</v>
      </c>
      <c r="E9" s="68">
        <v>2131</v>
      </c>
      <c r="F9" s="68">
        <v>1798</v>
      </c>
      <c r="G9" s="68">
        <v>2080</v>
      </c>
      <c r="H9" s="68">
        <v>1589</v>
      </c>
      <c r="I9" s="68">
        <v>1950</v>
      </c>
      <c r="J9" s="68">
        <v>2123</v>
      </c>
      <c r="K9" s="68">
        <v>2535</v>
      </c>
      <c r="L9" s="68">
        <v>2376</v>
      </c>
      <c r="M9" s="68">
        <v>1524</v>
      </c>
      <c r="N9" s="67">
        <v>2087</v>
      </c>
      <c r="O9" s="69">
        <f>SUM(C9:N9)</f>
        <v>24704</v>
      </c>
      <c r="P9" s="70">
        <f>O9/B9</f>
        <v>11.641847313854853</v>
      </c>
      <c r="Q9" s="37">
        <f>P9/1000</f>
        <v>1.1641847313854854E-2</v>
      </c>
    </row>
    <row r="12" spans="1:17">
      <c r="H12" s="11"/>
    </row>
    <row r="33" spans="2:10">
      <c r="B33" s="77" t="s">
        <v>15</v>
      </c>
      <c r="C33" s="77"/>
      <c r="D33" s="77"/>
      <c r="E33" s="77"/>
      <c r="F33" s="77"/>
      <c r="G33" s="77"/>
      <c r="H33" s="77"/>
      <c r="I33" s="77"/>
      <c r="J33" s="77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