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N7" i="3"/>
  <c r="M7" i="2"/>
  <c r="N7"/>
  <c r="N7" i="1"/>
  <c r="D7" i="3"/>
  <c r="E7"/>
  <c r="F7"/>
  <c r="G7"/>
  <c r="H7"/>
  <c r="I7"/>
  <c r="J7"/>
  <c r="K7"/>
  <c r="L7"/>
  <c r="M7"/>
  <c r="E7" i="2"/>
  <c r="F7"/>
  <c r="G7"/>
  <c r="H7"/>
  <c r="I7"/>
  <c r="J7"/>
  <c r="K7"/>
  <c r="L7"/>
  <c r="E7" i="1"/>
  <c r="F7"/>
  <c r="G7"/>
  <c r="H7"/>
  <c r="I7"/>
  <c r="J7"/>
  <c r="K7"/>
  <c r="L7"/>
  <c r="M7"/>
  <c r="O7" i="4"/>
  <c r="P7" s="1"/>
  <c r="Q7" s="1"/>
  <c r="C7" i="3"/>
  <c r="O7" s="1"/>
  <c r="P7" s="1"/>
  <c r="Q7" s="1"/>
  <c r="D7" i="2"/>
  <c r="O7" s="1"/>
  <c r="P7" s="1"/>
  <c r="Q7" s="1"/>
  <c r="C7"/>
  <c r="D7" i="1"/>
  <c r="C7"/>
  <c r="N8"/>
  <c r="D8" i="2"/>
  <c r="E8"/>
  <c r="F8"/>
  <c r="G8"/>
  <c r="H8"/>
  <c r="I8"/>
  <c r="J8"/>
  <c r="K8"/>
  <c r="L8"/>
  <c r="M8"/>
  <c r="N8"/>
  <c r="C8"/>
  <c r="D8" i="3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D9" i="2"/>
  <c r="E9"/>
  <c r="F9"/>
  <c r="G9"/>
  <c r="H9"/>
  <c r="I9"/>
  <c r="J9"/>
  <c r="K9"/>
  <c r="L9"/>
  <c r="M9"/>
  <c r="N9"/>
  <c r="C9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C8"/>
  <c r="O9"/>
  <c r="P9" s="1"/>
  <c r="Q9" s="1"/>
  <c r="O8" i="2"/>
  <c r="P8" s="1"/>
  <c r="Q8" s="1"/>
  <c r="O9" i="4"/>
  <c r="P9" s="1"/>
  <c r="Q9" s="1"/>
  <c r="O8"/>
  <c r="P8" s="1"/>
  <c r="Q8" s="1"/>
  <c r="O7" i="1" l="1"/>
  <c r="P7" s="1"/>
  <c r="Q7" s="1"/>
  <c r="O8" i="3"/>
  <c r="P8" s="1"/>
  <c r="O8" i="1"/>
  <c r="P8" s="1"/>
  <c r="Q8" s="1"/>
  <c r="Q8" i="3"/>
  <c r="O9" i="2" l="1"/>
  <c r="P9" s="1"/>
  <c r="Q9" s="1"/>
  <c r="O9" i="3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<sst xmlns="http://schemas.openxmlformats.org/spreadsheetml/2006/main" count="76" uniqueCount="23">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</sst>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0.10243434327301383"/>
          <c:w val="0.88015364782941952"/>
          <c:h val="0.66105343576474862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1522530</c:v>
                </c:pt>
                <c:pt idx="1">
                  <c:v>1337200</c:v>
                </c:pt>
                <c:pt idx="2">
                  <c:v>1606500</c:v>
                </c:pt>
                <c:pt idx="3">
                  <c:v>1736160</c:v>
                </c:pt>
                <c:pt idx="4">
                  <c:v>1717700</c:v>
                </c:pt>
                <c:pt idx="5">
                  <c:v>1717910</c:v>
                </c:pt>
                <c:pt idx="6">
                  <c:v>1761220</c:v>
                </c:pt>
                <c:pt idx="7">
                  <c:v>1704380</c:v>
                </c:pt>
                <c:pt idx="8">
                  <c:v>1667050</c:v>
                </c:pt>
                <c:pt idx="9">
                  <c:v>1628800</c:v>
                </c:pt>
                <c:pt idx="10">
                  <c:v>1523590</c:v>
                </c:pt>
                <c:pt idx="11">
                  <c:v>1524080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1564870</c:v>
                </c:pt>
                <c:pt idx="1">
                  <c:v>1424570</c:v>
                </c:pt>
                <c:pt idx="2">
                  <c:v>1524810</c:v>
                </c:pt>
                <c:pt idx="3">
                  <c:v>1570600</c:v>
                </c:pt>
                <c:pt idx="4">
                  <c:v>1506960</c:v>
                </c:pt>
                <c:pt idx="5">
                  <c:v>1896080</c:v>
                </c:pt>
                <c:pt idx="6">
                  <c:v>1631560</c:v>
                </c:pt>
                <c:pt idx="7">
                  <c:v>1396520</c:v>
                </c:pt>
                <c:pt idx="8">
                  <c:v>1673920</c:v>
                </c:pt>
                <c:pt idx="9">
                  <c:v>1595420</c:v>
                </c:pt>
                <c:pt idx="10">
                  <c:v>1441060</c:v>
                </c:pt>
                <c:pt idx="11">
                  <c:v>1694320</c:v>
                </c:pt>
              </c:numCache>
            </c:numRef>
          </c:val>
        </c:ser>
        <c:ser>
          <c:idx val="2"/>
          <c:order val="2"/>
          <c:tx>
            <c:v>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1674640</c:v>
                </c:pt>
                <c:pt idx="1">
                  <c:v>1478005</c:v>
                </c:pt>
                <c:pt idx="2">
                  <c:v>1786995</c:v>
                </c:pt>
                <c:pt idx="3">
                  <c:v>1735400</c:v>
                </c:pt>
                <c:pt idx="4">
                  <c:v>1910100</c:v>
                </c:pt>
                <c:pt idx="5">
                  <c:v>1853965</c:v>
                </c:pt>
                <c:pt idx="6">
                  <c:v>1602555</c:v>
                </c:pt>
                <c:pt idx="7">
                  <c:v>1361595</c:v>
                </c:pt>
                <c:pt idx="8">
                  <c:v>1436920</c:v>
                </c:pt>
                <c:pt idx="9">
                  <c:v>1599530</c:v>
                </c:pt>
                <c:pt idx="10">
                  <c:v>1498610</c:v>
                </c:pt>
                <c:pt idx="11">
                  <c:v>903940</c:v>
                </c:pt>
              </c:numCache>
            </c:numRef>
          </c:val>
        </c:ser>
        <c:marker val="1"/>
        <c:axId val="55989760"/>
        <c:axId val="56017664"/>
      </c:lineChart>
      <c:catAx>
        <c:axId val="559897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56017664"/>
        <c:crossesAt val="0"/>
        <c:auto val="1"/>
        <c:lblAlgn val="ctr"/>
        <c:lblOffset val="100"/>
      </c:catAx>
      <c:valAx>
        <c:axId val="560176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kern="800" baseline="0"/>
            </a:pPr>
            <a:endParaRPr lang="es-ES"/>
          </a:p>
        </c:txPr>
        <c:crossAx val="5598976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200235151601534"/>
          <c:y val="0.86895620045465938"/>
          <c:w val="0.59185520361990962"/>
          <c:h val="5.6669222128167017E-2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50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26430.39816600108</c:v>
                </c:pt>
                <c:pt idx="1">
                  <c:v>17178.686375673795</c:v>
                </c:pt>
                <c:pt idx="2">
                  <c:v>23255.433569011264</c:v>
                </c:pt>
                <c:pt idx="3">
                  <c:v>31720.704577507815</c:v>
                </c:pt>
                <c:pt idx="4">
                  <c:v>24900.442874049106</c:v>
                </c:pt>
                <c:pt idx="5">
                  <c:v>22724.86441850218</c:v>
                </c:pt>
                <c:pt idx="6">
                  <c:v>30781.11617954477</c:v>
                </c:pt>
                <c:pt idx="7">
                  <c:v>24161.711376619274</c:v>
                </c:pt>
                <c:pt idx="8">
                  <c:v>34928.347649560979</c:v>
                </c:pt>
                <c:pt idx="9">
                  <c:v>35311.210722974705</c:v>
                </c:pt>
                <c:pt idx="10">
                  <c:v>23160.897104028889</c:v>
                </c:pt>
                <c:pt idx="11">
                  <c:v>27597.265726781054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22034.586342203198</c:v>
                </c:pt>
                <c:pt idx="1">
                  <c:v>21753.4649768294</c:v>
                </c:pt>
                <c:pt idx="2">
                  <c:v>25986.302228817345</c:v>
                </c:pt>
                <c:pt idx="3">
                  <c:v>22253.567829439897</c:v>
                </c:pt>
                <c:pt idx="4">
                  <c:v>24324.141495394142</c:v>
                </c:pt>
                <c:pt idx="5">
                  <c:v>46221.242388356535</c:v>
                </c:pt>
                <c:pt idx="6">
                  <c:v>23062.093120367364</c:v>
                </c:pt>
                <c:pt idx="7">
                  <c:v>18931.033999718846</c:v>
                </c:pt>
                <c:pt idx="8">
                  <c:v>29609.607263786129</c:v>
                </c:pt>
                <c:pt idx="9">
                  <c:v>25086.293782989025</c:v>
                </c:pt>
                <c:pt idx="10">
                  <c:v>22674.412821152382</c:v>
                </c:pt>
                <c:pt idx="11">
                  <c:v>26777.86465930194</c:v>
                </c:pt>
              </c:numCache>
            </c:numRef>
          </c:val>
        </c:ser>
        <c:ser>
          <c:idx val="2"/>
          <c:order val="2"/>
          <c:tx>
            <c:v>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22888.024574902163</c:v>
                </c:pt>
                <c:pt idx="1">
                  <c:v>23881.458701001582</c:v>
                </c:pt>
                <c:pt idx="2">
                  <c:v>24414.716552108301</c:v>
                </c:pt>
                <c:pt idx="3">
                  <c:v>20922.252555493556</c:v>
                </c:pt>
                <c:pt idx="4">
                  <c:v>23791.537490686278</c:v>
                </c:pt>
                <c:pt idx="5">
                  <c:v>31217.65945064645</c:v>
                </c:pt>
                <c:pt idx="6">
                  <c:v>26761.628994799237</c:v>
                </c:pt>
                <c:pt idx="7">
                  <c:v>21776.001417702148</c:v>
                </c:pt>
                <c:pt idx="8">
                  <c:v>29942.864714103242</c:v>
                </c:pt>
                <c:pt idx="9">
                  <c:v>36896.978840725504</c:v>
                </c:pt>
                <c:pt idx="10">
                  <c:v>31215.717607640541</c:v>
                </c:pt>
                <c:pt idx="11">
                  <c:v>30682.802547852978</c:v>
                </c:pt>
              </c:numCache>
            </c:numRef>
          </c:val>
        </c:ser>
        <c:marker val="1"/>
        <c:axId val="58958592"/>
        <c:axId val="73865472"/>
      </c:lineChart>
      <c:catAx>
        <c:axId val="5895859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73865472"/>
        <c:crossesAt val="0"/>
        <c:auto val="1"/>
        <c:lblAlgn val="ctr"/>
        <c:lblOffset val="100"/>
      </c:catAx>
      <c:valAx>
        <c:axId val="738654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kern="800" baseline="0"/>
            </a:pPr>
            <a:endParaRPr lang="es-ES"/>
          </a:p>
        </c:txPr>
        <c:crossAx val="5895859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90370158448198312"/>
          <c:w val="0.58610567514677103"/>
          <c:h val="9.6298415518016864E-2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585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24940</c:v>
                </c:pt>
                <c:pt idx="1">
                  <c:v>16520</c:v>
                </c:pt>
                <c:pt idx="2">
                  <c:v>17280</c:v>
                </c:pt>
                <c:pt idx="3">
                  <c:v>22480</c:v>
                </c:pt>
                <c:pt idx="4">
                  <c:v>23360</c:v>
                </c:pt>
                <c:pt idx="5">
                  <c:v>29500</c:v>
                </c:pt>
                <c:pt idx="6">
                  <c:v>27600</c:v>
                </c:pt>
                <c:pt idx="7">
                  <c:v>12260</c:v>
                </c:pt>
                <c:pt idx="8">
                  <c:v>32100</c:v>
                </c:pt>
                <c:pt idx="9">
                  <c:v>19460</c:v>
                </c:pt>
                <c:pt idx="10">
                  <c:v>27460</c:v>
                </c:pt>
                <c:pt idx="11">
                  <c:v>22680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31780</c:v>
                </c:pt>
                <c:pt idx="1">
                  <c:v>18680</c:v>
                </c:pt>
                <c:pt idx="2">
                  <c:v>18020</c:v>
                </c:pt>
                <c:pt idx="3">
                  <c:v>20800</c:v>
                </c:pt>
                <c:pt idx="4">
                  <c:v>24140</c:v>
                </c:pt>
                <c:pt idx="5">
                  <c:v>22180</c:v>
                </c:pt>
                <c:pt idx="6">
                  <c:v>6480</c:v>
                </c:pt>
                <c:pt idx="7">
                  <c:v>24200</c:v>
                </c:pt>
                <c:pt idx="8">
                  <c:v>30280</c:v>
                </c:pt>
                <c:pt idx="9">
                  <c:v>24560</c:v>
                </c:pt>
                <c:pt idx="10">
                  <c:v>23580</c:v>
                </c:pt>
                <c:pt idx="11">
                  <c:v>22710</c:v>
                </c:pt>
              </c:numCache>
            </c:numRef>
          </c:val>
        </c:ser>
        <c:ser>
          <c:idx val="2"/>
          <c:order val="2"/>
          <c:tx>
            <c:v>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36380</c:v>
                </c:pt>
                <c:pt idx="1">
                  <c:v>0</c:v>
                </c:pt>
                <c:pt idx="2">
                  <c:v>30900</c:v>
                </c:pt>
                <c:pt idx="3">
                  <c:v>23740</c:v>
                </c:pt>
                <c:pt idx="4">
                  <c:v>46000</c:v>
                </c:pt>
                <c:pt idx="5">
                  <c:v>33140</c:v>
                </c:pt>
                <c:pt idx="6">
                  <c:v>33150</c:v>
                </c:pt>
                <c:pt idx="7">
                  <c:v>21140</c:v>
                </c:pt>
                <c:pt idx="8">
                  <c:v>18500</c:v>
                </c:pt>
                <c:pt idx="9">
                  <c:v>15600</c:v>
                </c:pt>
                <c:pt idx="10">
                  <c:v>27720</c:v>
                </c:pt>
                <c:pt idx="11">
                  <c:v>28010</c:v>
                </c:pt>
              </c:numCache>
            </c:numRef>
          </c:val>
        </c:ser>
        <c:marker val="1"/>
        <c:axId val="77928320"/>
        <c:axId val="77929856"/>
      </c:lineChart>
      <c:catAx>
        <c:axId val="779283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77929856"/>
        <c:crossesAt val="0"/>
        <c:auto val="1"/>
        <c:lblAlgn val="ctr"/>
        <c:lblOffset val="100"/>
      </c:catAx>
      <c:valAx>
        <c:axId val="77929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kern="800" baseline="0"/>
            </a:pPr>
            <a:endParaRPr lang="es-ES"/>
          </a:p>
        </c:txPr>
        <c:crossAx val="7792832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8246609902238999"/>
          <c:h val="6.4737506924060564E-2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38920</c:v>
                </c:pt>
                <c:pt idx="1">
                  <c:v>44500</c:v>
                </c:pt>
                <c:pt idx="2">
                  <c:v>45360</c:v>
                </c:pt>
                <c:pt idx="3">
                  <c:v>47000</c:v>
                </c:pt>
                <c:pt idx="4">
                  <c:v>52840</c:v>
                </c:pt>
                <c:pt idx="5">
                  <c:v>47820</c:v>
                </c:pt>
                <c:pt idx="6">
                  <c:v>56700</c:v>
                </c:pt>
                <c:pt idx="7">
                  <c:v>53940</c:v>
                </c:pt>
                <c:pt idx="8">
                  <c:v>51120</c:v>
                </c:pt>
                <c:pt idx="9">
                  <c:v>53740</c:v>
                </c:pt>
                <c:pt idx="10">
                  <c:v>46530</c:v>
                </c:pt>
                <c:pt idx="11">
                  <c:v>51280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50830</c:v>
                </c:pt>
                <c:pt idx="1">
                  <c:v>37710</c:v>
                </c:pt>
                <c:pt idx="2">
                  <c:v>48220</c:v>
                </c:pt>
                <c:pt idx="3">
                  <c:v>43940</c:v>
                </c:pt>
                <c:pt idx="4">
                  <c:v>44225</c:v>
                </c:pt>
                <c:pt idx="5">
                  <c:v>45970</c:v>
                </c:pt>
                <c:pt idx="6">
                  <c:v>62130</c:v>
                </c:pt>
                <c:pt idx="7">
                  <c:v>63520</c:v>
                </c:pt>
                <c:pt idx="8">
                  <c:v>57230</c:v>
                </c:pt>
                <c:pt idx="9">
                  <c:v>57020</c:v>
                </c:pt>
                <c:pt idx="10">
                  <c:v>54540</c:v>
                </c:pt>
                <c:pt idx="11">
                  <c:v>42440</c:v>
                </c:pt>
              </c:numCache>
            </c:numRef>
          </c:val>
        </c:ser>
        <c:ser>
          <c:idx val="2"/>
          <c:order val="2"/>
          <c:tx>
            <c:v>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53150</c:v>
                </c:pt>
                <c:pt idx="1">
                  <c:v>51600</c:v>
                </c:pt>
                <c:pt idx="2">
                  <c:v>52550</c:v>
                </c:pt>
                <c:pt idx="3">
                  <c:v>48480</c:v>
                </c:pt>
                <c:pt idx="4">
                  <c:v>39479.570815450643</c:v>
                </c:pt>
                <c:pt idx="5">
                  <c:v>37422.489270386257</c:v>
                </c:pt>
                <c:pt idx="6">
                  <c:v>35425.321888412014</c:v>
                </c:pt>
                <c:pt idx="7">
                  <c:v>40712.103004291843</c:v>
                </c:pt>
                <c:pt idx="8">
                  <c:v>36337.939914163093</c:v>
                </c:pt>
                <c:pt idx="9">
                  <c:v>37452.195121951219</c:v>
                </c:pt>
                <c:pt idx="10">
                  <c:v>32836.097560975606</c:v>
                </c:pt>
                <c:pt idx="11">
                  <c:v>35681.459227467807</c:v>
                </c:pt>
              </c:numCache>
            </c:numRef>
          </c:val>
        </c:ser>
        <c:marker val="1"/>
        <c:axId val="116375936"/>
        <c:axId val="116377472"/>
      </c:lineChart>
      <c:catAx>
        <c:axId val="1163759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116377472"/>
        <c:crosses val="autoZero"/>
        <c:auto val="1"/>
        <c:lblAlgn val="ctr"/>
        <c:lblOffset val="100"/>
      </c:catAx>
      <c:valAx>
        <c:axId val="1163774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11637593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0643530669789"/>
          <c:y val="0.87409062526458448"/>
          <c:w val="0.5395965070761819"/>
          <c:h val="9.9027654305308604E-2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20">
          <cell r="F20">
            <v>1674640</v>
          </cell>
          <cell r="G20">
            <v>1478005</v>
          </cell>
          <cell r="H20">
            <v>1786995</v>
          </cell>
          <cell r="I20">
            <v>1735400</v>
          </cell>
          <cell r="J20">
            <v>1910100</v>
          </cell>
          <cell r="K20">
            <v>1853965</v>
          </cell>
          <cell r="L20">
            <v>1602555</v>
          </cell>
          <cell r="M20">
            <v>1361595</v>
          </cell>
          <cell r="N20">
            <v>1436920</v>
          </cell>
          <cell r="O20">
            <v>1599530</v>
          </cell>
          <cell r="P20">
            <v>1498610</v>
          </cell>
          <cell r="Q20">
            <v>903940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8">
          <cell r="E8">
            <v>53150</v>
          </cell>
          <cell r="F8">
            <v>51600</v>
          </cell>
          <cell r="G8">
            <v>52550</v>
          </cell>
          <cell r="H8">
            <v>48480</v>
          </cell>
          <cell r="I8">
            <v>39479.570815450643</v>
          </cell>
          <cell r="J8">
            <v>37422.489270386257</v>
          </cell>
          <cell r="K8">
            <v>35425.321888412014</v>
          </cell>
          <cell r="L8">
            <v>40712.103004291843</v>
          </cell>
          <cell r="M8">
            <v>36337.939914163093</v>
          </cell>
          <cell r="N8">
            <v>37452.195121951219</v>
          </cell>
          <cell r="O8">
            <v>32836.097560975606</v>
          </cell>
          <cell r="P8">
            <v>35681.459227467807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9">
          <cell r="S49">
            <v>53259.7</v>
          </cell>
        </row>
      </sheetData>
      <sheetData sheetId="1"/>
      <sheetData sheetId="2">
        <row r="5">
          <cell r="F5">
            <v>39271.171642678717</v>
          </cell>
        </row>
      </sheetData>
      <sheetData sheetId="3"/>
      <sheetData sheetId="4">
        <row r="21">
          <cell r="F21">
            <v>231660</v>
          </cell>
        </row>
        <row r="22">
          <cell r="F22">
            <v>1564870</v>
          </cell>
          <cell r="G22">
            <v>1424570</v>
          </cell>
          <cell r="H22">
            <v>1524810</v>
          </cell>
          <cell r="I22">
            <v>1570600</v>
          </cell>
          <cell r="J22">
            <v>1506960</v>
          </cell>
          <cell r="K22">
            <v>1896080</v>
          </cell>
          <cell r="L22">
            <v>1631560</v>
          </cell>
          <cell r="M22">
            <v>1396520</v>
          </cell>
          <cell r="N22">
            <v>1673920</v>
          </cell>
          <cell r="O22">
            <v>1595420</v>
          </cell>
          <cell r="P22">
            <v>1441060</v>
          </cell>
          <cell r="Q22">
            <v>1694320</v>
          </cell>
        </row>
      </sheetData>
      <sheetData sheetId="5"/>
      <sheetData sheetId="6">
        <row r="4">
          <cell r="F4" t="str">
            <v>Enero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2">
          <cell r="F22">
            <v>1522530</v>
          </cell>
          <cell r="G22">
            <v>1337200</v>
          </cell>
          <cell r="H22">
            <v>1606500</v>
          </cell>
          <cell r="I22">
            <v>1736160</v>
          </cell>
          <cell r="J22">
            <v>1717700</v>
          </cell>
          <cell r="K22">
            <v>1717910</v>
          </cell>
          <cell r="L22">
            <v>1761220</v>
          </cell>
          <cell r="M22">
            <v>1704380</v>
          </cell>
          <cell r="N22">
            <v>1667050</v>
          </cell>
          <cell r="O22">
            <v>1628800</v>
          </cell>
          <cell r="P22">
            <v>1523590</v>
          </cell>
          <cell r="Q22">
            <v>1524080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22888.024574902163</v>
          </cell>
          <cell r="D15">
            <v>23881.458701001582</v>
          </cell>
          <cell r="E15">
            <v>24414.716552108301</v>
          </cell>
          <cell r="F15">
            <v>20922.252555493556</v>
          </cell>
          <cell r="G15">
            <v>23791.537490686278</v>
          </cell>
          <cell r="H15">
            <v>31217.65945064645</v>
          </cell>
          <cell r="I15">
            <v>26761.628994799237</v>
          </cell>
          <cell r="J15">
            <v>21776.001417702148</v>
          </cell>
          <cell r="K15">
            <v>29942.864714103242</v>
          </cell>
          <cell r="L15">
            <v>36896.978840725504</v>
          </cell>
          <cell r="M15">
            <v>31215.717607640541</v>
          </cell>
          <cell r="N15">
            <v>30682.802547852978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C14">
            <v>366.95131476178079</v>
          </cell>
        </row>
        <row r="15">
          <cell r="C15">
            <v>22034.586342203198</v>
          </cell>
          <cell r="D15">
            <v>21753.4649768294</v>
          </cell>
          <cell r="E15">
            <v>25986.302228817345</v>
          </cell>
          <cell r="F15">
            <v>22253.567829439897</v>
          </cell>
          <cell r="G15">
            <v>24324.141495394142</v>
          </cell>
          <cell r="H15">
            <v>46221.242388356535</v>
          </cell>
          <cell r="I15">
            <v>23062.093120367364</v>
          </cell>
          <cell r="J15">
            <v>18931.033999718846</v>
          </cell>
          <cell r="K15">
            <v>29609.607263786129</v>
          </cell>
          <cell r="L15">
            <v>25086.293782989025</v>
          </cell>
          <cell r="M15">
            <v>22674.412821152382</v>
          </cell>
          <cell r="N15">
            <v>26777.86465930194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26430.39816600108</v>
          </cell>
          <cell r="D15">
            <v>17178.686375673795</v>
          </cell>
          <cell r="E15">
            <v>23255.433569011264</v>
          </cell>
          <cell r="F15">
            <v>31720.704577507815</v>
          </cell>
          <cell r="G15">
            <v>24900.442874049106</v>
          </cell>
          <cell r="H15">
            <v>22724.86441850218</v>
          </cell>
          <cell r="I15">
            <v>30781.11617954477</v>
          </cell>
          <cell r="J15">
            <v>24161.711376619274</v>
          </cell>
          <cell r="K15">
            <v>34928.347649560979</v>
          </cell>
          <cell r="L15">
            <v>35311.210722974705</v>
          </cell>
          <cell r="M15">
            <v>23160.897104028889</v>
          </cell>
          <cell r="N15">
            <v>27597.265726781054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C14">
            <v>36380</v>
          </cell>
          <cell r="D14">
            <v>0</v>
          </cell>
          <cell r="E14">
            <v>30900</v>
          </cell>
          <cell r="F14">
            <v>23740</v>
          </cell>
          <cell r="G14">
            <v>46000</v>
          </cell>
          <cell r="H14">
            <v>33140</v>
          </cell>
          <cell r="I14">
            <v>33150</v>
          </cell>
          <cell r="J14">
            <v>21140</v>
          </cell>
          <cell r="K14">
            <v>18500</v>
          </cell>
          <cell r="L14">
            <v>15600</v>
          </cell>
          <cell r="M14">
            <v>27720</v>
          </cell>
          <cell r="N14">
            <v>28010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903.48749325175459</v>
          </cell>
        </row>
        <row r="14">
          <cell r="C14">
            <v>31780</v>
          </cell>
          <cell r="D14">
            <v>18680</v>
          </cell>
          <cell r="E14">
            <v>18020</v>
          </cell>
          <cell r="F14">
            <v>20800</v>
          </cell>
          <cell r="G14">
            <v>24140</v>
          </cell>
          <cell r="H14">
            <v>22180</v>
          </cell>
          <cell r="I14">
            <v>6480</v>
          </cell>
          <cell r="J14">
            <v>24200</v>
          </cell>
          <cell r="K14">
            <v>30280</v>
          </cell>
          <cell r="L14">
            <v>24560</v>
          </cell>
          <cell r="M14">
            <v>23580</v>
          </cell>
          <cell r="N14">
            <v>22710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C14">
            <v>24940</v>
          </cell>
          <cell r="D14">
            <v>16520</v>
          </cell>
          <cell r="E14">
            <v>17280</v>
          </cell>
          <cell r="F14">
            <v>22480</v>
          </cell>
          <cell r="G14">
            <v>23360</v>
          </cell>
          <cell r="H14">
            <v>29500</v>
          </cell>
          <cell r="I14">
            <v>27600</v>
          </cell>
          <cell r="J14">
            <v>12260</v>
          </cell>
          <cell r="K14">
            <v>32100</v>
          </cell>
          <cell r="L14">
            <v>19460</v>
          </cell>
          <cell r="M14">
            <v>27460</v>
          </cell>
          <cell r="N14">
            <v>22680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4" sqref="S14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8.44140625" style="1" bestFit="1" customWidth="1"/>
    <col min="4" max="4" width="8.44140625" bestFit="1" customWidth="1"/>
    <col min="5" max="5" width="8.44140625" style="3" bestFit="1" customWidth="1"/>
    <col min="6" max="7" width="8.44140625" bestFit="1" customWidth="1"/>
    <col min="8" max="8" width="8.44140625" style="3" bestFit="1" customWidth="1"/>
    <col min="9" max="10" width="8.44140625" bestFit="1" customWidth="1"/>
    <col min="11" max="11" width="8.6640625" style="3" bestFit="1" customWidth="1"/>
    <col min="12" max="13" width="8.44140625" bestFit="1" customWidth="1"/>
    <col min="14" max="14" width="8.44140625" style="3" bestFit="1" customWidth="1"/>
    <col min="15" max="15" width="11.5546875" customWidth="1"/>
    <col min="16" max="17" width="10.6640625" bestFit="1" customWidth="1"/>
  </cols>
  <sheetData>
    <row r="2" spans="1:17" ht="18">
      <c r="C2" s="74" t="s">
        <v>18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7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9" t="s">
        <v>17</v>
      </c>
      <c r="P5" s="72" t="s">
        <v>0</v>
      </c>
      <c r="Q5" s="72" t="s">
        <v>19</v>
      </c>
    </row>
    <row r="6" spans="1:17" s="5" customFormat="1" ht="17.100000000000001" customHeight="1" thickBot="1">
      <c r="A6" s="1"/>
      <c r="B6" s="78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80"/>
      <c r="P6" s="73"/>
      <c r="Q6" s="73"/>
    </row>
    <row r="7" spans="1:17" s="5" customFormat="1" ht="17.100000000000001" customHeight="1">
      <c r="A7" s="17">
        <v>2017</v>
      </c>
      <c r="B7" s="27">
        <v>38794</v>
      </c>
      <c r="C7" s="26">
        <f>[1]GUADALHORCE!F$20</f>
        <v>1674640</v>
      </c>
      <c r="D7" s="16">
        <f>[1]GUADALHORCE!G$20</f>
        <v>1478005</v>
      </c>
      <c r="E7" s="16">
        <f>[1]GUADALHORCE!H$20</f>
        <v>1786995</v>
      </c>
      <c r="F7" s="16">
        <f>[1]GUADALHORCE!I$20</f>
        <v>1735400</v>
      </c>
      <c r="G7" s="16">
        <f>[1]GUADALHORCE!J$20</f>
        <v>1910100</v>
      </c>
      <c r="H7" s="16">
        <f>[1]GUADALHORCE!K$20</f>
        <v>1853965</v>
      </c>
      <c r="I7" s="16">
        <f>[1]GUADALHORCE!L$20</f>
        <v>1602555</v>
      </c>
      <c r="J7" s="16">
        <f>[1]GUADALHORCE!M$20</f>
        <v>1361595</v>
      </c>
      <c r="K7" s="16">
        <f>[1]GUADALHORCE!N$20</f>
        <v>1436920</v>
      </c>
      <c r="L7" s="16">
        <f>[1]GUADALHORCE!O$20</f>
        <v>1599530</v>
      </c>
      <c r="M7" s="16">
        <f>[1]GUADALHORCE!P$20</f>
        <v>1498610</v>
      </c>
      <c r="N7" s="16">
        <f>[1]GUADALHORCE!Q$20</f>
        <v>903940</v>
      </c>
      <c r="O7" s="48">
        <f>SUM(C7:N7)</f>
        <v>18842255</v>
      </c>
      <c r="P7" s="49">
        <f>O7/B7</f>
        <v>485.70023715007477</v>
      </c>
      <c r="Q7" s="50">
        <f>P7/1000</f>
        <v>0.48570023715007477</v>
      </c>
    </row>
    <row r="8" spans="1:17" s="5" customFormat="1" ht="17.100000000000001" customHeight="1">
      <c r="A8" s="63">
        <v>2016</v>
      </c>
      <c r="B8" s="64">
        <v>38523</v>
      </c>
      <c r="C8" s="15">
        <f>[2]GUADALHORCE!F22</f>
        <v>1564870</v>
      </c>
      <c r="D8" s="65">
        <f>[2]GUADALHORCE!G22</f>
        <v>1424570</v>
      </c>
      <c r="E8" s="65">
        <f>[2]GUADALHORCE!H22</f>
        <v>1524810</v>
      </c>
      <c r="F8" s="65">
        <f>[2]GUADALHORCE!I22</f>
        <v>1570600</v>
      </c>
      <c r="G8" s="65">
        <f>[2]GUADALHORCE!J22</f>
        <v>1506960</v>
      </c>
      <c r="H8" s="65">
        <f>[2]GUADALHORCE!K22</f>
        <v>1896080</v>
      </c>
      <c r="I8" s="65">
        <f>[2]GUADALHORCE!L22</f>
        <v>1631560</v>
      </c>
      <c r="J8" s="65">
        <f>[2]GUADALHORCE!M22</f>
        <v>1396520</v>
      </c>
      <c r="K8" s="65">
        <f>[2]GUADALHORCE!N22</f>
        <v>1673920</v>
      </c>
      <c r="L8" s="65">
        <f>[2]GUADALHORCE!O22</f>
        <v>1595420</v>
      </c>
      <c r="M8" s="65">
        <f>[2]GUADALHORCE!P22</f>
        <v>1441060</v>
      </c>
      <c r="N8" s="65">
        <f>[2]GUADALHORCE!Q22</f>
        <v>1694320</v>
      </c>
      <c r="O8" s="48">
        <f>SUM(C8:N8)</f>
        <v>18920690</v>
      </c>
      <c r="P8" s="49">
        <f>O8/B8</f>
        <v>491.15307738234304</v>
      </c>
      <c r="Q8" s="50">
        <f>P8/1000</f>
        <v>0.49115307738234304</v>
      </c>
    </row>
    <row r="9" spans="1:17" s="6" customFormat="1" ht="15" thickBot="1">
      <c r="A9" s="18">
        <v>2015</v>
      </c>
      <c r="B9" s="28">
        <v>38300</v>
      </c>
      <c r="C9" s="31">
        <f>[3]GUADALHORCE!F22</f>
        <v>1522530</v>
      </c>
      <c r="D9" s="19">
        <f>[3]GUADALHORCE!G22</f>
        <v>1337200</v>
      </c>
      <c r="E9" s="19">
        <f>[3]GUADALHORCE!H22</f>
        <v>1606500</v>
      </c>
      <c r="F9" s="19">
        <f>[3]GUADALHORCE!I22</f>
        <v>1736160</v>
      </c>
      <c r="G9" s="19">
        <f>[3]GUADALHORCE!J22</f>
        <v>1717700</v>
      </c>
      <c r="H9" s="19">
        <f>[3]GUADALHORCE!K22</f>
        <v>1717910</v>
      </c>
      <c r="I9" s="19">
        <f>[3]GUADALHORCE!L22</f>
        <v>1761220</v>
      </c>
      <c r="J9" s="19">
        <f>[3]GUADALHORCE!M22</f>
        <v>1704380</v>
      </c>
      <c r="K9" s="19">
        <f>[3]GUADALHORCE!N22</f>
        <v>1667050</v>
      </c>
      <c r="L9" s="19">
        <f>[3]GUADALHORCE!O22</f>
        <v>1628800</v>
      </c>
      <c r="M9" s="19">
        <f>[3]GUADALHORCE!P22</f>
        <v>1523590</v>
      </c>
      <c r="N9" s="31">
        <f>[3]GUADALHORCE!Q22</f>
        <v>1524080</v>
      </c>
      <c r="O9" s="45">
        <f>SUM(C9:N9)</f>
        <v>19447120</v>
      </c>
      <c r="P9" s="46">
        <f>O9/B9</f>
        <v>507.75770234986948</v>
      </c>
      <c r="Q9" s="47">
        <f>P9/1000</f>
        <v>0.5077577023498695</v>
      </c>
    </row>
    <row r="23" ht="15.75" customHeight="1"/>
    <row r="33" spans="2:13">
      <c r="B33" s="75" t="s">
        <v>14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topLeftCell="A4" workbookViewId="0">
      <selection activeCell="L7" sqref="L7: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4" t="s">
        <v>20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7" ht="17.25" customHeight="1"/>
    <row r="4" spans="1:17" ht="17.25" customHeight="1" thickBot="1"/>
    <row r="5" spans="1:17" ht="16.5" customHeight="1">
      <c r="A5" s="5"/>
      <c r="B5" s="83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85" t="s">
        <v>17</v>
      </c>
      <c r="P5" s="81" t="s">
        <v>0</v>
      </c>
      <c r="Q5" s="81" t="s">
        <v>19</v>
      </c>
    </row>
    <row r="6" spans="1:17" ht="17.100000000000001" customHeight="1" thickBot="1">
      <c r="A6" s="5"/>
      <c r="B6" s="84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6"/>
      <c r="P6" s="82"/>
      <c r="Q6" s="82"/>
    </row>
    <row r="7" spans="1:17" s="13" customFormat="1" ht="17.100000000000001" customHeight="1">
      <c r="A7" s="17">
        <v>2017</v>
      </c>
      <c r="B7" s="27">
        <v>38794</v>
      </c>
      <c r="C7" s="26">
        <f>'[4]Por Municipio - 2017'!C$15</f>
        <v>22888.024574902163</v>
      </c>
      <c r="D7" s="16">
        <f>'[4]Por Municipio - 2017'!D$15</f>
        <v>23881.458701001582</v>
      </c>
      <c r="E7" s="16">
        <f>'[4]Por Municipio - 2017'!E$15</f>
        <v>24414.716552108301</v>
      </c>
      <c r="F7" s="16">
        <f>'[4]Por Municipio - 2017'!F$15</f>
        <v>20922.252555493556</v>
      </c>
      <c r="G7" s="16">
        <f>'[4]Por Municipio - 2017'!G$15</f>
        <v>23791.537490686278</v>
      </c>
      <c r="H7" s="16">
        <f>'[4]Por Municipio - 2017'!H$15</f>
        <v>31217.65945064645</v>
      </c>
      <c r="I7" s="16">
        <f>'[4]Por Municipio - 2017'!I$15</f>
        <v>26761.628994799237</v>
      </c>
      <c r="J7" s="16">
        <f>'[4]Por Municipio - 2017'!J$15</f>
        <v>21776.001417702148</v>
      </c>
      <c r="K7" s="16">
        <f>'[4]Por Municipio - 2017'!K$15</f>
        <v>29942.864714103242</v>
      </c>
      <c r="L7" s="16">
        <f>'[4]Por Municipio - 2017'!L$15</f>
        <v>36896.978840725504</v>
      </c>
      <c r="M7" s="16">
        <f>'[4]Por Municipio - 2017'!M$15</f>
        <v>31215.717607640541</v>
      </c>
      <c r="N7" s="16">
        <f>'[4]Por Municipio - 2017'!N$15</f>
        <v>30682.802547852978</v>
      </c>
      <c r="O7" s="48">
        <f>SUM(C7:N7)</f>
        <v>324391.64344766201</v>
      </c>
      <c r="P7" s="51">
        <f>O7/B7</f>
        <v>8.36190244490545</v>
      </c>
      <c r="Q7" s="52">
        <f>P7/1000</f>
        <v>8.3619024449054502E-3</v>
      </c>
    </row>
    <row r="8" spans="1:17" s="13" customFormat="1" ht="17.100000000000001" customHeight="1">
      <c r="A8" s="63">
        <v>2016</v>
      </c>
      <c r="B8" s="64">
        <v>38523</v>
      </c>
      <c r="C8" s="15">
        <f>'[5]Por Municipio - 2016'!C15</f>
        <v>22034.586342203198</v>
      </c>
      <c r="D8" s="65">
        <f>'[5]Por Municipio - 2016'!D15</f>
        <v>21753.4649768294</v>
      </c>
      <c r="E8" s="65">
        <f>'[5]Por Municipio - 2016'!E15</f>
        <v>25986.302228817345</v>
      </c>
      <c r="F8" s="65">
        <f>'[5]Por Municipio - 2016'!F15</f>
        <v>22253.567829439897</v>
      </c>
      <c r="G8" s="65">
        <f>'[5]Por Municipio - 2016'!G15</f>
        <v>24324.141495394142</v>
      </c>
      <c r="H8" s="65">
        <f>'[5]Por Municipio - 2016'!H15</f>
        <v>46221.242388356535</v>
      </c>
      <c r="I8" s="65">
        <f>'[5]Por Municipio - 2016'!I15</f>
        <v>23062.093120367364</v>
      </c>
      <c r="J8" s="65">
        <f>'[5]Por Municipio - 2016'!J15</f>
        <v>18931.033999718846</v>
      </c>
      <c r="K8" s="65">
        <f>'[5]Por Municipio - 2016'!K15</f>
        <v>29609.607263786129</v>
      </c>
      <c r="L8" s="65">
        <f>'[5]Por Municipio - 2016'!L15</f>
        <v>25086.293782989025</v>
      </c>
      <c r="M8" s="65">
        <f>'[5]Por Municipio - 2016'!M15</f>
        <v>22674.412821152382</v>
      </c>
      <c r="N8" s="15">
        <f>'[5]Por Municipio - 2016'!N15</f>
        <v>26777.86465930194</v>
      </c>
      <c r="O8" s="48">
        <f>SUM(C8:N8)</f>
        <v>308714.6109083562</v>
      </c>
      <c r="P8" s="51">
        <f>O8/B8</f>
        <v>8.0137738729682582</v>
      </c>
      <c r="Q8" s="52">
        <f>P8/1000</f>
        <v>8.0137738729682585E-3</v>
      </c>
    </row>
    <row r="9" spans="1:17" s="7" customFormat="1" ht="15" thickBot="1">
      <c r="A9" s="18">
        <v>2015</v>
      </c>
      <c r="B9" s="28">
        <v>38300</v>
      </c>
      <c r="C9" s="31">
        <f>'[6]Por Municipio - 2015'!C15</f>
        <v>26430.39816600108</v>
      </c>
      <c r="D9" s="19">
        <f>'[6]Por Municipio - 2015'!D15</f>
        <v>17178.686375673795</v>
      </c>
      <c r="E9" s="19">
        <f>'[6]Por Municipio - 2015'!E15</f>
        <v>23255.433569011264</v>
      </c>
      <c r="F9" s="19">
        <f>'[6]Por Municipio - 2015'!F15</f>
        <v>31720.704577507815</v>
      </c>
      <c r="G9" s="19">
        <f>'[6]Por Municipio - 2015'!G15</f>
        <v>24900.442874049106</v>
      </c>
      <c r="H9" s="19">
        <f>'[6]Por Municipio - 2015'!H15</f>
        <v>22724.86441850218</v>
      </c>
      <c r="I9" s="19">
        <f>'[6]Por Municipio - 2015'!I15</f>
        <v>30781.11617954477</v>
      </c>
      <c r="J9" s="19">
        <f>'[6]Por Municipio - 2015'!J15</f>
        <v>24161.711376619274</v>
      </c>
      <c r="K9" s="19">
        <f>'[6]Por Municipio - 2015'!K15</f>
        <v>34928.347649560979</v>
      </c>
      <c r="L9" s="19">
        <f>'[6]Por Municipio - 2015'!L15</f>
        <v>35311.210722974705</v>
      </c>
      <c r="M9" s="19">
        <f>'[6]Por Municipio - 2015'!M15</f>
        <v>23160.897104028889</v>
      </c>
      <c r="N9" s="31">
        <f>'[6]Por Municipio - 2015'!N15</f>
        <v>27597.265726781054</v>
      </c>
      <c r="O9" s="45">
        <f>SUM(C9:N9)</f>
        <v>322151.07874025486</v>
      </c>
      <c r="P9" s="53">
        <f>O9/B9</f>
        <v>8.4112553195888999</v>
      </c>
      <c r="Q9" s="54">
        <f>P9/1000</f>
        <v>8.4112553195888999E-3</v>
      </c>
    </row>
    <row r="32" spans="2:14">
      <c r="B32" s="75" t="s">
        <v>15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R24" sqref="R24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4" t="s">
        <v>21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7" ht="15" thickBot="1"/>
    <row r="5" spans="1:17" ht="16.5" customHeight="1">
      <c r="A5" s="5"/>
      <c r="B5" s="89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91" t="s">
        <v>17</v>
      </c>
      <c r="P5" s="87" t="s">
        <v>0</v>
      </c>
      <c r="Q5" s="87" t="s">
        <v>19</v>
      </c>
    </row>
    <row r="6" spans="1:17" ht="17.100000000000001" customHeight="1" thickBot="1">
      <c r="A6" s="5"/>
      <c r="B6" s="90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2"/>
      <c r="P6" s="88"/>
      <c r="Q6" s="88"/>
    </row>
    <row r="7" spans="1:17" s="13" customFormat="1" ht="17.100000000000001" customHeight="1">
      <c r="A7" s="17">
        <v>2017</v>
      </c>
      <c r="B7" s="27">
        <v>38794</v>
      </c>
      <c r="C7" s="26">
        <f>'[7]VIDRIO POR MUNICIPIOS'!C$14</f>
        <v>36380</v>
      </c>
      <c r="D7" s="16">
        <f>'[7]VIDRIO POR MUNICIPIOS'!D$14</f>
        <v>0</v>
      </c>
      <c r="E7" s="16">
        <f>'[7]VIDRIO POR MUNICIPIOS'!E$14</f>
        <v>30900</v>
      </c>
      <c r="F7" s="16">
        <f>'[7]VIDRIO POR MUNICIPIOS'!F$14</f>
        <v>23740</v>
      </c>
      <c r="G7" s="16">
        <f>'[7]VIDRIO POR MUNICIPIOS'!G$14</f>
        <v>46000</v>
      </c>
      <c r="H7" s="16">
        <f>'[7]VIDRIO POR MUNICIPIOS'!H$14</f>
        <v>33140</v>
      </c>
      <c r="I7" s="16">
        <f>'[7]VIDRIO POR MUNICIPIOS'!I$14</f>
        <v>33150</v>
      </c>
      <c r="J7" s="16">
        <f>'[7]VIDRIO POR MUNICIPIOS'!J$14</f>
        <v>21140</v>
      </c>
      <c r="K7" s="16">
        <f>'[7]VIDRIO POR MUNICIPIOS'!K$14</f>
        <v>18500</v>
      </c>
      <c r="L7" s="16">
        <f>'[7]VIDRIO POR MUNICIPIOS'!L$14</f>
        <v>15600</v>
      </c>
      <c r="M7" s="16">
        <f>'[7]VIDRIO POR MUNICIPIOS'!M$14</f>
        <v>27720</v>
      </c>
      <c r="N7" s="26">
        <f>'[7]VIDRIO POR MUNICIPIOS'!N$14</f>
        <v>28010</v>
      </c>
      <c r="O7" s="48">
        <f>SUM(C7:N7)</f>
        <v>314280</v>
      </c>
      <c r="P7" s="55">
        <f>O7/B7</f>
        <v>8.1012527710470685</v>
      </c>
      <c r="Q7" s="56">
        <f>P7/1000</f>
        <v>8.101252771047068E-3</v>
      </c>
    </row>
    <row r="8" spans="1:17" s="13" customFormat="1" ht="17.100000000000001" customHeight="1">
      <c r="A8" s="63">
        <v>2016</v>
      </c>
      <c r="B8" s="64">
        <v>38523</v>
      </c>
      <c r="C8" s="15">
        <f>'[8]VIDRIO POR MUNICIPIOS'!C14</f>
        <v>31780</v>
      </c>
      <c r="D8" s="65">
        <f>'[8]VIDRIO POR MUNICIPIOS'!D14</f>
        <v>18680</v>
      </c>
      <c r="E8" s="65">
        <f>'[8]VIDRIO POR MUNICIPIOS'!E14</f>
        <v>18020</v>
      </c>
      <c r="F8" s="65">
        <f>'[8]VIDRIO POR MUNICIPIOS'!F14</f>
        <v>20800</v>
      </c>
      <c r="G8" s="65">
        <f>'[8]VIDRIO POR MUNICIPIOS'!G14</f>
        <v>24140</v>
      </c>
      <c r="H8" s="65">
        <f>'[8]VIDRIO POR MUNICIPIOS'!H14</f>
        <v>22180</v>
      </c>
      <c r="I8" s="65">
        <f>'[8]VIDRIO POR MUNICIPIOS'!I14</f>
        <v>6480</v>
      </c>
      <c r="J8" s="65">
        <f>'[8]VIDRIO POR MUNICIPIOS'!J14</f>
        <v>24200</v>
      </c>
      <c r="K8" s="65">
        <f>'[8]VIDRIO POR MUNICIPIOS'!K14</f>
        <v>30280</v>
      </c>
      <c r="L8" s="65">
        <f>'[8]VIDRIO POR MUNICIPIOS'!L14</f>
        <v>24560</v>
      </c>
      <c r="M8" s="65">
        <f>'[8]VIDRIO POR MUNICIPIOS'!M14</f>
        <v>23580</v>
      </c>
      <c r="N8" s="15">
        <f>'[8]VIDRIO POR MUNICIPIOS'!N14</f>
        <v>22710</v>
      </c>
      <c r="O8" s="48">
        <f>SUM(C8:N8)</f>
        <v>267410</v>
      </c>
      <c r="P8" s="55">
        <f>O8/B8</f>
        <v>6.9415673753342162</v>
      </c>
      <c r="Q8" s="56">
        <f>P8/1000</f>
        <v>6.941567375334216E-3</v>
      </c>
    </row>
    <row r="9" spans="1:17" s="4" customFormat="1" ht="15" thickBot="1">
      <c r="A9" s="18">
        <v>2015</v>
      </c>
      <c r="B9" s="28">
        <v>38300</v>
      </c>
      <c r="C9" s="23">
        <f>'[9]VIDRIO POR MUNICIPIOS'!C14</f>
        <v>24940</v>
      </c>
      <c r="D9" s="24">
        <f>'[9]VIDRIO POR MUNICIPIOS'!D14</f>
        <v>16520</v>
      </c>
      <c r="E9" s="24">
        <f>'[9]VIDRIO POR MUNICIPIOS'!E14</f>
        <v>17280</v>
      </c>
      <c r="F9" s="24">
        <f>'[9]VIDRIO POR MUNICIPIOS'!F14</f>
        <v>22480</v>
      </c>
      <c r="G9" s="24">
        <f>'[9]VIDRIO POR MUNICIPIOS'!G14</f>
        <v>23360</v>
      </c>
      <c r="H9" s="24">
        <f>'[9]VIDRIO POR MUNICIPIOS'!H14</f>
        <v>29500</v>
      </c>
      <c r="I9" s="24">
        <f>'[9]VIDRIO POR MUNICIPIOS'!I14</f>
        <v>27600</v>
      </c>
      <c r="J9" s="24">
        <f>'[9]VIDRIO POR MUNICIPIOS'!J14</f>
        <v>12260</v>
      </c>
      <c r="K9" s="24">
        <f>'[9]VIDRIO POR MUNICIPIOS'!K14</f>
        <v>32100</v>
      </c>
      <c r="L9" s="24">
        <f>'[9]VIDRIO POR MUNICIPIOS'!L14</f>
        <v>19460</v>
      </c>
      <c r="M9" s="24">
        <f>'[9]VIDRIO POR MUNICIPIOS'!M14</f>
        <v>27460</v>
      </c>
      <c r="N9" s="23">
        <f>'[9]VIDRIO POR MUNICIPIOS'!N14</f>
        <v>22680</v>
      </c>
      <c r="O9" s="45">
        <f>SUM(C9:N9)</f>
        <v>275640</v>
      </c>
      <c r="P9" s="57">
        <f>O9/B9</f>
        <v>7.1968668407310705</v>
      </c>
      <c r="Q9" s="58">
        <f>P9/1000</f>
        <v>7.1968668407310704E-3</v>
      </c>
    </row>
    <row r="34" spans="2:13">
      <c r="B34" s="75" t="s">
        <v>15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N7" sqref="N7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4" t="s">
        <v>22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7" ht="15" thickBot="1"/>
    <row r="5" spans="1:17" ht="16.5" customHeight="1">
      <c r="B5" s="99" t="s">
        <v>1</v>
      </c>
      <c r="C5" s="101" t="s">
        <v>16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95" t="s">
        <v>17</v>
      </c>
      <c r="P5" s="97" t="s">
        <v>0</v>
      </c>
      <c r="Q5" s="93" t="s">
        <v>19</v>
      </c>
    </row>
    <row r="6" spans="1:17" ht="17.100000000000001" customHeight="1" thickBot="1">
      <c r="B6" s="100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6"/>
      <c r="P6" s="98"/>
      <c r="Q6" s="94"/>
    </row>
    <row r="7" spans="1:17" ht="17.100000000000001" customHeight="1">
      <c r="A7" s="37">
        <v>2017</v>
      </c>
      <c r="B7" s="35">
        <v>38794</v>
      </c>
      <c r="C7" s="59">
        <f>'[10]1.2'!E8</f>
        <v>53150</v>
      </c>
      <c r="D7" s="59">
        <f>'[10]1.2'!F8</f>
        <v>51600</v>
      </c>
      <c r="E7" s="59">
        <f>'[10]1.2'!G8</f>
        <v>52550</v>
      </c>
      <c r="F7" s="59">
        <f>'[10]1.2'!H8</f>
        <v>48480</v>
      </c>
      <c r="G7" s="59">
        <f>'[10]1.2'!I8</f>
        <v>39479.570815450643</v>
      </c>
      <c r="H7" s="59">
        <f>'[10]1.2'!J8</f>
        <v>37422.489270386257</v>
      </c>
      <c r="I7" s="59">
        <f>'[10]1.2'!K8</f>
        <v>35425.321888412014</v>
      </c>
      <c r="J7" s="59">
        <f>'[10]1.2'!L8</f>
        <v>40712.103004291843</v>
      </c>
      <c r="K7" s="59">
        <f>'[10]1.2'!M8</f>
        <v>36337.939914163093</v>
      </c>
      <c r="L7" s="59">
        <f>'[10]1.2'!N8</f>
        <v>37452.195121951219</v>
      </c>
      <c r="M7" s="59">
        <f>'[10]1.2'!O8</f>
        <v>32836.097560975606</v>
      </c>
      <c r="N7" s="59">
        <f>'[10]1.2'!P8</f>
        <v>35681.459227467807</v>
      </c>
      <c r="O7" s="42">
        <f>SUM(C7:N7)</f>
        <v>501127.17680309847</v>
      </c>
      <c r="P7" s="43">
        <f>O7/B7</f>
        <v>12.917646460872776</v>
      </c>
      <c r="Q7" s="62">
        <f>P7/1000</f>
        <v>1.2917646460872775E-2</v>
      </c>
    </row>
    <row r="8" spans="1:17" ht="17.100000000000001" customHeight="1">
      <c r="A8" s="66">
        <v>2016</v>
      </c>
      <c r="B8" s="35">
        <v>38523</v>
      </c>
      <c r="C8" s="59">
        <v>50830</v>
      </c>
      <c r="D8" s="60">
        <v>37710</v>
      </c>
      <c r="E8" s="61">
        <v>48220</v>
      </c>
      <c r="F8" s="61">
        <v>43940</v>
      </c>
      <c r="G8" s="61">
        <v>44225</v>
      </c>
      <c r="H8" s="61">
        <v>45970</v>
      </c>
      <c r="I8" s="61">
        <v>62130</v>
      </c>
      <c r="J8" s="61">
        <v>63520</v>
      </c>
      <c r="K8" s="61">
        <v>57230</v>
      </c>
      <c r="L8" s="61">
        <v>57020</v>
      </c>
      <c r="M8" s="61">
        <v>54540</v>
      </c>
      <c r="N8" s="60">
        <v>42440</v>
      </c>
      <c r="O8" s="42">
        <f>SUM(C8:N8)</f>
        <v>607775</v>
      </c>
      <c r="P8" s="43">
        <f>O8/B8</f>
        <v>15.776938452353139</v>
      </c>
      <c r="Q8" s="62">
        <f>P8/1000</f>
        <v>1.5776938452353138E-2</v>
      </c>
    </row>
    <row r="9" spans="1:17" s="4" customFormat="1" ht="15" thickBot="1">
      <c r="A9" s="38">
        <v>2015</v>
      </c>
      <c r="B9" s="36">
        <v>38300</v>
      </c>
      <c r="C9" s="67">
        <v>38920</v>
      </c>
      <c r="D9" s="68">
        <v>44500</v>
      </c>
      <c r="E9" s="69">
        <v>45360</v>
      </c>
      <c r="F9" s="69">
        <v>47000</v>
      </c>
      <c r="G9" s="69">
        <v>52840</v>
      </c>
      <c r="H9" s="69">
        <v>47820</v>
      </c>
      <c r="I9" s="69">
        <v>56700</v>
      </c>
      <c r="J9" s="69">
        <v>53940</v>
      </c>
      <c r="K9" s="69">
        <v>51120</v>
      </c>
      <c r="L9" s="69">
        <v>53740</v>
      </c>
      <c r="M9" s="69">
        <v>46530</v>
      </c>
      <c r="N9" s="68">
        <v>51280</v>
      </c>
      <c r="O9" s="70">
        <f>SUM(C9:N9)</f>
        <v>589750</v>
      </c>
      <c r="P9" s="71">
        <f>O9/B9</f>
        <v>15.398172323759791</v>
      </c>
      <c r="Q9" s="44">
        <f>P9/1000</f>
        <v>1.5398172323759791E-2</v>
      </c>
    </row>
    <row r="12" spans="1:17">
      <c r="H12" s="11"/>
    </row>
    <row r="33" spans="2:10">
      <c r="B33" s="75" t="s">
        <v>15</v>
      </c>
      <c r="C33" s="75"/>
      <c r="D33" s="75"/>
      <c r="E33" s="75"/>
      <c r="F33" s="75"/>
      <c r="G33" s="75"/>
      <c r="H33" s="75"/>
      <c r="I33" s="75"/>
      <c r="J33" s="75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