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1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</externalReferences>
  <calcPr calcId="125725"/>
</workbook>
</file>

<file path=xl/calcChain.xml><?xml version="1.0" encoding="utf-8"?>
<calcChain xmlns="http://schemas.openxmlformats.org/spreadsheetml/2006/main">
  <c r="D8" i="3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D8" i="1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O7" i="2" l="1"/>
  <c r="P7" s="1"/>
  <c r="Q7" s="1"/>
  <c r="O8" i="4"/>
  <c r="P8" s="1"/>
  <c r="Q8" s="1"/>
  <c r="O7"/>
  <c r="P7" s="1"/>
  <c r="Q7" s="1"/>
  <c r="O8" i="1" l="1"/>
  <c r="P8" s="1"/>
  <c r="Q8" s="1"/>
  <c r="O7" i="3"/>
  <c r="P7" s="1"/>
  <c r="Q7" s="1"/>
  <c r="O7" i="1"/>
  <c r="P7" s="1"/>
  <c r="Q7" s="1"/>
  <c r="O8" i="2" l="1"/>
  <c r="P8" s="1"/>
  <c r="Q8" s="1"/>
  <c r="O8" i="3" l="1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<sst xmlns="http://schemas.openxmlformats.org/spreadsheetml/2006/main" count="76" uniqueCount="23">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</sst>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21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6" xfId="0" applyNumberFormat="1" applyFont="1" applyBorder="1" applyAlignment="1">
      <alignment horizontal="center" vertical="center"/>
    </xf>
    <xf numFmtId="4" fontId="23" fillId="4" borderId="16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4" fontId="23" fillId="4" borderId="10" xfId="0" applyNumberFormat="1" applyFont="1" applyFill="1" applyBorder="1" applyAlignment="1">
      <alignment horizontal="center" vertical="center"/>
    </xf>
    <xf numFmtId="164" fontId="23" fillId="4" borderId="10" xfId="0" applyNumberFormat="1" applyFont="1" applyFill="1" applyBorder="1" applyAlignment="1">
      <alignment horizontal="center" vertical="center"/>
    </xf>
    <xf numFmtId="4" fontId="23" fillId="5" borderId="10" xfId="0" applyNumberFormat="1" applyFont="1" applyFill="1" applyBorder="1" applyAlignment="1">
      <alignment horizontal="center" vertical="center"/>
    </xf>
    <xf numFmtId="164" fontId="23" fillId="5" borderId="10" xfId="0" applyNumberFormat="1" applyFont="1" applyFill="1" applyBorder="1" applyAlignment="1">
      <alignment horizontal="center" vertical="center"/>
    </xf>
    <xf numFmtId="4" fontId="23" fillId="5" borderId="16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10" xfId="0" applyNumberFormat="1" applyFont="1" applyFill="1" applyBorder="1" applyAlignment="1">
      <alignment horizontal="center" vertical="center"/>
    </xf>
    <xf numFmtId="164" fontId="23" fillId="7" borderId="10" xfId="0" applyNumberFormat="1" applyFont="1" applyFill="1" applyBorder="1" applyAlignment="1">
      <alignment horizontal="center" vertical="center"/>
    </xf>
    <xf numFmtId="4" fontId="23" fillId="7" borderId="16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/>
    </xf>
    <xf numFmtId="164" fontId="23" fillId="8" borderId="10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 wrapText="1"/>
    </xf>
    <xf numFmtId="3" fontId="14" fillId="0" borderId="19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3" xfId="0" applyNumberFormat="1" applyFont="1" applyFill="1" applyBorder="1" applyAlignment="1">
      <alignment horizontal="center" vertical="center"/>
    </xf>
    <xf numFmtId="4" fontId="5" fillId="8" borderId="16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4" fontId="5" fillId="8" borderId="10" xfId="0" applyNumberFormat="1" applyFont="1" applyFill="1" applyBorder="1" applyAlignment="1">
      <alignment horizontal="center" vertical="center" wrapText="1"/>
    </xf>
    <xf numFmtId="3" fontId="20" fillId="0" borderId="10" xfId="1" applyNumberFormat="1" applyFont="1" applyFill="1" applyBorder="1" applyAlignment="1">
      <alignment horizontal="center" vertical="center"/>
    </xf>
    <xf numFmtId="0" fontId="0" fillId="0" borderId="3" xfId="0" applyBorder="1"/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8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styles.xml" Type="http://schemas.openxmlformats.org/officeDocument/2006/relationships/styles"/>
<Relationship Id="rId11" Target="sharedStrings.xml" Type="http://schemas.openxmlformats.org/officeDocument/2006/relationships/sharedStrings"/>
<Relationship Id="rId12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theme/theme1.xml" Type="http://schemas.openxmlformats.org/officeDocument/2006/relationships/theme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130782.87719298246</c:v>
                </c:pt>
                <c:pt idx="1">
                  <c:v>117151.85964912281</c:v>
                </c:pt>
                <c:pt idx="2">
                  <c:v>114555.08771929824</c:v>
                </c:pt>
                <c:pt idx="3">
                  <c:v>120574.87719298244</c:v>
                </c:pt>
                <c:pt idx="4">
                  <c:v>124828.21052631579</c:v>
                </c:pt>
                <c:pt idx="5">
                  <c:v>126517.33333333334</c:v>
                </c:pt>
                <c:pt idx="6">
                  <c:v>129342.0350877193</c:v>
                </c:pt>
                <c:pt idx="7">
                  <c:v>130086.87719298246</c:v>
                </c:pt>
                <c:pt idx="8">
                  <c:v>128462.87719298246</c:v>
                </c:pt>
                <c:pt idx="9">
                  <c:v>124368.28070175438</c:v>
                </c:pt>
                <c:pt idx="10">
                  <c:v>120806.87719298246</c:v>
                </c:pt>
                <c:pt idx="11">
                  <c:v>106573.47368421053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121823.86453259105</c:v>
                </c:pt>
                <c:pt idx="1">
                  <c:v>101533.44931570401</c:v>
                </c:pt>
                <c:pt idx="2">
                  <c:v>115623.22430990491</c:v>
                </c:pt>
                <c:pt idx="3">
                  <c:v>116860.09742519137</c:v>
                </c:pt>
                <c:pt idx="4">
                  <c:v>120525.96149385293</c:v>
                </c:pt>
                <c:pt idx="5">
                  <c:v>121514.64625376943</c:v>
                </c:pt>
                <c:pt idx="6">
                  <c:v>123158.38552540014</c:v>
                </c:pt>
                <c:pt idx="7">
                  <c:v>145458.71955462769</c:v>
                </c:pt>
                <c:pt idx="8">
                  <c:v>122934.60913941081</c:v>
                </c:pt>
                <c:pt idx="9">
                  <c:v>116469.5059151009</c:v>
                </c:pt>
                <c:pt idx="10">
                  <c:v>114545.02899559267</c:v>
                </c:pt>
                <c:pt idx="11">
                  <c:v>122706.76409185804</c:v>
                </c:pt>
              </c:numCache>
            </c:numRef>
          </c:val>
        </c:ser>
        <c:marker val="1"/>
        <c:axId val="122312576"/>
        <c:axId val="122314112"/>
      </c:lineChart>
      <c:catAx>
        <c:axId val="12231257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2314112"/>
        <c:crossesAt val="0"/>
        <c:auto val="1"/>
        <c:lblAlgn val="ctr"/>
        <c:lblOffset val="100"/>
      </c:catAx>
      <c:valAx>
        <c:axId val="12231411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2312576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372"/>
          <c:w val="0.52418879056047263"/>
          <c:h val="7.5527441092335404E-2"/>
        </c:manualLayout>
      </c:layout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973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5709</c:v>
                </c:pt>
                <c:pt idx="1">
                  <c:v>4404</c:v>
                </c:pt>
                <c:pt idx="2">
                  <c:v>3439</c:v>
                </c:pt>
                <c:pt idx="3">
                  <c:v>5148</c:v>
                </c:pt>
                <c:pt idx="4">
                  <c:v>4824</c:v>
                </c:pt>
                <c:pt idx="5">
                  <c:v>4582</c:v>
                </c:pt>
                <c:pt idx="6">
                  <c:v>6260</c:v>
                </c:pt>
                <c:pt idx="7">
                  <c:v>4802</c:v>
                </c:pt>
                <c:pt idx="8">
                  <c:v>6050</c:v>
                </c:pt>
                <c:pt idx="9">
                  <c:v>4484</c:v>
                </c:pt>
                <c:pt idx="10">
                  <c:v>5106</c:v>
                </c:pt>
                <c:pt idx="11">
                  <c:v>6200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4425</c:v>
                </c:pt>
                <c:pt idx="1">
                  <c:v>7185</c:v>
                </c:pt>
                <c:pt idx="2">
                  <c:v>10115</c:v>
                </c:pt>
                <c:pt idx="3">
                  <c:v>8037</c:v>
                </c:pt>
                <c:pt idx="4">
                  <c:v>7955</c:v>
                </c:pt>
                <c:pt idx="5">
                  <c:v>9579</c:v>
                </c:pt>
                <c:pt idx="6">
                  <c:v>8375</c:v>
                </c:pt>
                <c:pt idx="7">
                  <c:v>6325</c:v>
                </c:pt>
                <c:pt idx="8">
                  <c:v>8095</c:v>
                </c:pt>
                <c:pt idx="9">
                  <c:v>7704</c:v>
                </c:pt>
                <c:pt idx="10">
                  <c:v>9220</c:v>
                </c:pt>
                <c:pt idx="11">
                  <c:v>11536</c:v>
                </c:pt>
              </c:numCache>
            </c:numRef>
          </c:val>
        </c:ser>
        <c:marker val="1"/>
        <c:axId val="123260928"/>
        <c:axId val="123262464"/>
      </c:lineChart>
      <c:catAx>
        <c:axId val="123260928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3262464"/>
        <c:crossesAt val="0"/>
        <c:auto val="1"/>
        <c:lblAlgn val="ctr"/>
        <c:lblOffset val="100"/>
      </c:catAx>
      <c:valAx>
        <c:axId val="12326246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3260928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372"/>
          <c:w val="0.52571251548946718"/>
          <c:h val="0.11075973149777101"/>
        </c:manualLayout>
      </c:layout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008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5213.8101725703909</c:v>
                </c:pt>
                <c:pt idx="1">
                  <c:v>3341.9800181653045</c:v>
                </c:pt>
                <c:pt idx="2">
                  <c:v>3414.2824704813806</c:v>
                </c:pt>
                <c:pt idx="3">
                  <c:v>5713.6404455115407</c:v>
                </c:pt>
                <c:pt idx="4">
                  <c:v>4081.071752951862</c:v>
                </c:pt>
                <c:pt idx="5">
                  <c:v>7473.9799907985871</c:v>
                </c:pt>
                <c:pt idx="6">
                  <c:v>6725.1876427393781</c:v>
                </c:pt>
                <c:pt idx="7">
                  <c:v>7029.4050862851955</c:v>
                </c:pt>
                <c:pt idx="8">
                  <c:v>5935.7856284332738</c:v>
                </c:pt>
                <c:pt idx="9">
                  <c:v>3205.4087193460491</c:v>
                </c:pt>
                <c:pt idx="10">
                  <c:v>9773.3623349353293</c:v>
                </c:pt>
                <c:pt idx="11">
                  <c:v>4430.1374157958962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5048.9889097056412</c:v>
                </c:pt>
                <c:pt idx="1">
                  <c:v>4702.8018007674282</c:v>
                </c:pt>
                <c:pt idx="2">
                  <c:v>4492.6896195548279</c:v>
                </c:pt>
                <c:pt idx="3">
                  <c:v>3789.1119869578438</c:v>
                </c:pt>
                <c:pt idx="4">
                  <c:v>10811.320873838911</c:v>
                </c:pt>
                <c:pt idx="5">
                  <c:v>3426.718674640168</c:v>
                </c:pt>
                <c:pt idx="6">
                  <c:v>4469.6438327437427</c:v>
                </c:pt>
                <c:pt idx="7">
                  <c:v>4397.7613610924554</c:v>
                </c:pt>
                <c:pt idx="8">
                  <c:v>4631.3543965566996</c:v>
                </c:pt>
                <c:pt idx="9">
                  <c:v>8861.7615834608805</c:v>
                </c:pt>
                <c:pt idx="10">
                  <c:v>1013.0557421087979</c:v>
                </c:pt>
                <c:pt idx="11">
                  <c:v>2740.7477053951197</c:v>
                </c:pt>
              </c:numCache>
            </c:numRef>
          </c:val>
        </c:ser>
        <c:marker val="1"/>
        <c:axId val="123558528"/>
        <c:axId val="123560320"/>
      </c:lineChart>
      <c:catAx>
        <c:axId val="123558528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3560320"/>
        <c:crossesAt val="0"/>
        <c:auto val="1"/>
        <c:lblAlgn val="ctr"/>
        <c:lblOffset val="100"/>
      </c:catAx>
      <c:valAx>
        <c:axId val="12356032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3558528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134"/>
        </c:manualLayout>
      </c:layout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5147</c:v>
                </c:pt>
                <c:pt idx="1">
                  <c:v>4235</c:v>
                </c:pt>
                <c:pt idx="2">
                  <c:v>5919</c:v>
                </c:pt>
                <c:pt idx="3">
                  <c:v>5276</c:v>
                </c:pt>
                <c:pt idx="4">
                  <c:v>6250</c:v>
                </c:pt>
                <c:pt idx="5">
                  <c:v>5759</c:v>
                </c:pt>
                <c:pt idx="6">
                  <c:v>5747</c:v>
                </c:pt>
                <c:pt idx="7">
                  <c:v>6608</c:v>
                </c:pt>
                <c:pt idx="8">
                  <c:v>5672</c:v>
                </c:pt>
                <c:pt idx="9">
                  <c:v>5468</c:v>
                </c:pt>
                <c:pt idx="10">
                  <c:v>5024</c:v>
                </c:pt>
                <c:pt idx="11">
                  <c:v>4922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5008</c:v>
                </c:pt>
                <c:pt idx="1">
                  <c:v>4814</c:v>
                </c:pt>
                <c:pt idx="2">
                  <c:v>4419</c:v>
                </c:pt>
                <c:pt idx="3">
                  <c:v>5151</c:v>
                </c:pt>
                <c:pt idx="4">
                  <c:v>5044</c:v>
                </c:pt>
                <c:pt idx="5">
                  <c:v>5831</c:v>
                </c:pt>
                <c:pt idx="6">
                  <c:v>5298</c:v>
                </c:pt>
                <c:pt idx="7">
                  <c:v>5769</c:v>
                </c:pt>
                <c:pt idx="8">
                  <c:v>5018</c:v>
                </c:pt>
                <c:pt idx="9">
                  <c:v>4404</c:v>
                </c:pt>
                <c:pt idx="10">
                  <c:v>4827</c:v>
                </c:pt>
                <c:pt idx="11">
                  <c:v>5053</c:v>
                </c:pt>
              </c:numCache>
            </c:numRef>
          </c:val>
        </c:ser>
        <c:marker val="1"/>
        <c:axId val="123309440"/>
        <c:axId val="123319424"/>
      </c:lineChart>
      <c:catAx>
        <c:axId val="12330944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3319424"/>
        <c:crosses val="autoZero"/>
        <c:auto val="1"/>
        <c:lblAlgn val="ctr"/>
        <c:lblOffset val="100"/>
      </c:catAx>
      <c:valAx>
        <c:axId val="12331942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3309440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438"/>
          <c:y val="0.85056911988823958"/>
          <c:w val="0.36796145739235403"/>
          <c:h val="0.12152495554991175"/>
        </c:manualLayout>
      </c:layout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6">
          <cell r="F6">
            <v>102221.05311992577</v>
          </cell>
          <cell r="G6">
            <v>83240.746926467182</v>
          </cell>
          <cell r="H6">
            <v>95361.289723961963</v>
          </cell>
          <cell r="I6">
            <v>92439.990721410344</v>
          </cell>
          <cell r="J6">
            <v>92439.990721410344</v>
          </cell>
          <cell r="K6">
            <v>95406.04500115983</v>
          </cell>
          <cell r="L6">
            <v>96764.977963349564</v>
          </cell>
          <cell r="M6">
            <v>112400.84435165855</v>
          </cell>
          <cell r="N6">
            <v>97476.99373695199</v>
          </cell>
          <cell r="O6">
            <v>93298.478311296683</v>
          </cell>
          <cell r="P6">
            <v>90401.591278125721</v>
          </cell>
          <cell r="Q6">
            <v>97562.435629784275</v>
          </cell>
        </row>
        <row r="10">
          <cell r="F10">
            <v>19602.811412665276</v>
          </cell>
          <cell r="G10">
            <v>18292.702389236834</v>
          </cell>
          <cell r="H10">
            <v>20261.934585942938</v>
          </cell>
          <cell r="I10">
            <v>24420.106703781024</v>
          </cell>
          <cell r="J10">
            <v>28085.97077244259</v>
          </cell>
          <cell r="K10">
            <v>26108.601252609602</v>
          </cell>
          <cell r="L10">
            <v>26393.407562050568</v>
          </cell>
          <cell r="M10">
            <v>33057.875202969146</v>
          </cell>
          <cell r="N10">
            <v>25457.615402458825</v>
          </cell>
          <cell r="O10">
            <v>23171.027603804221</v>
          </cell>
          <cell r="P10">
            <v>24143.437717466946</v>
          </cell>
          <cell r="Q10">
            <v>25144.328462073765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6">
          <cell r="F6">
            <v>130278.17543859649</v>
          </cell>
          <cell r="G6">
            <v>117151.85964912281</v>
          </cell>
          <cell r="H6">
            <v>92152.84210526316</v>
          </cell>
          <cell r="I6">
            <v>94509.473684210519</v>
          </cell>
          <cell r="J6">
            <v>97175.438596491222</v>
          </cell>
          <cell r="K6">
            <v>99100.631578947374</v>
          </cell>
          <cell r="L6">
            <v>99593.122807017542</v>
          </cell>
          <cell r="M6">
            <v>100749.05263157895</v>
          </cell>
          <cell r="N6">
            <v>102018.94736842105</v>
          </cell>
          <cell r="O6">
            <v>99654.175438596489</v>
          </cell>
          <cell r="P6">
            <v>95828.210526315786</v>
          </cell>
          <cell r="Q6">
            <v>87411.087719298244</v>
          </cell>
        </row>
        <row r="10">
          <cell r="F10">
            <v>504.70175438596493</v>
          </cell>
          <cell r="G10">
            <v>0</v>
          </cell>
          <cell r="H10">
            <v>22402.245614035088</v>
          </cell>
          <cell r="I10">
            <v>26065.403508771931</v>
          </cell>
          <cell r="J10">
            <v>27652.771929824561</v>
          </cell>
          <cell r="K10">
            <v>27416.701754385966</v>
          </cell>
          <cell r="L10">
            <v>29748.912280701756</v>
          </cell>
          <cell r="M10">
            <v>29337.824561403508</v>
          </cell>
          <cell r="N10">
            <v>26443.929824561405</v>
          </cell>
          <cell r="O10">
            <v>24714.105263157893</v>
          </cell>
          <cell r="P10">
            <v>24978.666666666668</v>
          </cell>
          <cell r="Q10">
            <v>19162.385964912282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5">
          <cell r="C95">
            <v>5048.9889097056412</v>
          </cell>
          <cell r="D95">
            <v>4702.8018007674282</v>
          </cell>
          <cell r="E95">
            <v>4492.6896195548279</v>
          </cell>
          <cell r="F95">
            <v>3789.1119869578438</v>
          </cell>
          <cell r="G95">
            <v>10811.320873838911</v>
          </cell>
          <cell r="H95">
            <v>3426.718674640168</v>
          </cell>
          <cell r="I95">
            <v>4469.6438327437427</v>
          </cell>
          <cell r="J95">
            <v>4397.7613610924554</v>
          </cell>
          <cell r="K95">
            <v>4631.3543965566996</v>
          </cell>
          <cell r="L95">
            <v>8861.7615834608805</v>
          </cell>
          <cell r="M95">
            <v>1013.0557421087979</v>
          </cell>
          <cell r="N95">
            <v>2740.7477053951197</v>
          </cell>
        </row>
      </sheetData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5">
          <cell r="C95">
            <v>5213.8101725703909</v>
          </cell>
          <cell r="D95">
            <v>3341.9800181653045</v>
          </cell>
          <cell r="E95">
            <v>3414.2824704813806</v>
          </cell>
          <cell r="F95">
            <v>5713.6404455115407</v>
          </cell>
          <cell r="G95">
            <v>4081.071752951862</v>
          </cell>
          <cell r="H95">
            <v>7473.9799907985871</v>
          </cell>
          <cell r="I95">
            <v>6725.1876427393781</v>
          </cell>
          <cell r="J95">
            <v>7029.4050862851955</v>
          </cell>
          <cell r="K95">
            <v>5935.7856284332738</v>
          </cell>
          <cell r="L95">
            <v>3205.4087193460491</v>
          </cell>
          <cell r="M95">
            <v>9773.3623349353293</v>
          </cell>
          <cell r="N95">
            <v>4430.1374157958962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D7" sqref="D7:M8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2" t="s">
        <v>18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5" t="s">
        <v>1</v>
      </c>
      <c r="C5" s="74" t="s">
        <v>16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7" t="s">
        <v>17</v>
      </c>
      <c r="P5" s="70" t="s">
        <v>0</v>
      </c>
      <c r="Q5" s="70" t="s">
        <v>19</v>
      </c>
    </row>
    <row r="6" spans="1:17" s="5" customFormat="1" ht="17.100000000000001" customHeight="1" thickBot="1">
      <c r="A6" s="1"/>
      <c r="B6" s="76"/>
      <c r="C6" s="33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4" t="s">
        <v>13</v>
      </c>
      <c r="O6" s="78"/>
      <c r="P6" s="71"/>
      <c r="Q6" s="71"/>
    </row>
    <row r="7" spans="1:17" s="5" customFormat="1" ht="16.05" customHeight="1">
      <c r="A7" s="17">
        <v>2016</v>
      </c>
      <c r="B7" s="27">
        <v>3508</v>
      </c>
      <c r="C7" s="15">
        <f>[1]ANTEQUERA!F6+[1]ANTEQUERA!F10</f>
        <v>121823.86453259105</v>
      </c>
      <c r="D7" s="16">
        <f>[1]ANTEQUERA!G6+[1]ANTEQUERA!G10</f>
        <v>101533.44931570401</v>
      </c>
      <c r="E7" s="16">
        <f>[1]ANTEQUERA!H6+[1]ANTEQUERA!H10</f>
        <v>115623.22430990491</v>
      </c>
      <c r="F7" s="16">
        <f>[1]ANTEQUERA!I6+[1]ANTEQUERA!I10</f>
        <v>116860.09742519137</v>
      </c>
      <c r="G7" s="16">
        <f>[1]ANTEQUERA!J6+[1]ANTEQUERA!J10</f>
        <v>120525.96149385293</v>
      </c>
      <c r="H7" s="16">
        <f>[1]ANTEQUERA!K6+[1]ANTEQUERA!K10</f>
        <v>121514.64625376943</v>
      </c>
      <c r="I7" s="16">
        <f>[1]ANTEQUERA!L6+[1]ANTEQUERA!L10</f>
        <v>123158.38552540014</v>
      </c>
      <c r="J7" s="16">
        <f>[1]ANTEQUERA!M6+[1]ANTEQUERA!M10</f>
        <v>145458.71955462769</v>
      </c>
      <c r="K7" s="16">
        <f>[1]ANTEQUERA!N6+[1]ANTEQUERA!N10</f>
        <v>122934.60913941081</v>
      </c>
      <c r="L7" s="16">
        <f>[1]ANTEQUERA!O6+[1]ANTEQUERA!O10</f>
        <v>116469.5059151009</v>
      </c>
      <c r="M7" s="16">
        <f>[1]ANTEQUERA!P6+[1]ANTEQUERA!P10</f>
        <v>114545.02899559267</v>
      </c>
      <c r="N7" s="15">
        <f>[1]ANTEQUERA!Q6+[1]ANTEQUERA!Q10</f>
        <v>122706.76409185804</v>
      </c>
      <c r="O7" s="46">
        <f>SUM(C7:N7)</f>
        <v>1443154.2565530038</v>
      </c>
      <c r="P7" s="47">
        <f>O7/B7</f>
        <v>411.38946880074224</v>
      </c>
      <c r="Q7" s="48">
        <f>P7/1000</f>
        <v>0.41138946880074223</v>
      </c>
    </row>
    <row r="8" spans="1:17" s="6" customFormat="1" ht="16.05" customHeight="1" thickBot="1">
      <c r="A8" s="18">
        <v>2015</v>
      </c>
      <c r="B8" s="28">
        <v>3538</v>
      </c>
      <c r="C8" s="31">
        <f>[2]ANTEQUERA!F6+[2]ANTEQUERA!F10</f>
        <v>130782.87719298246</v>
      </c>
      <c r="D8" s="19">
        <f>[2]ANTEQUERA!G6+[2]ANTEQUERA!G10</f>
        <v>117151.85964912281</v>
      </c>
      <c r="E8" s="19">
        <f>[2]ANTEQUERA!H6+[2]ANTEQUERA!H10</f>
        <v>114555.08771929824</v>
      </c>
      <c r="F8" s="19">
        <f>[2]ANTEQUERA!I6+[2]ANTEQUERA!I10</f>
        <v>120574.87719298244</v>
      </c>
      <c r="G8" s="19">
        <f>[2]ANTEQUERA!J6+[2]ANTEQUERA!J10</f>
        <v>124828.21052631579</v>
      </c>
      <c r="H8" s="19">
        <f>[2]ANTEQUERA!K6+[2]ANTEQUERA!K10</f>
        <v>126517.33333333334</v>
      </c>
      <c r="I8" s="19">
        <f>[2]ANTEQUERA!L6+[2]ANTEQUERA!L10</f>
        <v>129342.0350877193</v>
      </c>
      <c r="J8" s="19">
        <f>[2]ANTEQUERA!M6+[2]ANTEQUERA!M10</f>
        <v>130086.87719298246</v>
      </c>
      <c r="K8" s="19">
        <f>[2]ANTEQUERA!N6+[2]ANTEQUERA!N10</f>
        <v>128462.87719298246</v>
      </c>
      <c r="L8" s="19">
        <f>[2]ANTEQUERA!O6+[2]ANTEQUERA!O10</f>
        <v>124368.28070175438</v>
      </c>
      <c r="M8" s="19">
        <f>[2]ANTEQUERA!P6+[2]ANTEQUERA!P10</f>
        <v>120806.87719298246</v>
      </c>
      <c r="N8" s="31">
        <f>[2]ANTEQUERA!Q6+[2]ANTEQUERA!Q10</f>
        <v>106573.47368421053</v>
      </c>
      <c r="O8" s="43">
        <f>SUM(C8:N8)</f>
        <v>1474050.6666666667</v>
      </c>
      <c r="P8" s="44">
        <f>O8/B8</f>
        <v>416.63387978142077</v>
      </c>
      <c r="Q8" s="45">
        <f>P8/1000</f>
        <v>0.41663387978142075</v>
      </c>
    </row>
    <row r="22" spans="2:13" ht="15.75" customHeight="1"/>
    <row r="32" spans="2:13">
      <c r="B32" s="73" t="s">
        <v>14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tabSelected="1" workbookViewId="0">
      <selection activeCell="O8" sqref="O8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2" t="s">
        <v>20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7" ht="17.25" customHeight="1"/>
    <row r="4" spans="1:17" ht="17.25" customHeight="1" thickBot="1"/>
    <row r="5" spans="1:17" ht="16.5" customHeight="1">
      <c r="A5" s="5"/>
      <c r="B5" s="81" t="s">
        <v>1</v>
      </c>
      <c r="C5" s="74" t="s">
        <v>16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83" t="s">
        <v>17</v>
      </c>
      <c r="P5" s="79" t="s">
        <v>0</v>
      </c>
      <c r="Q5" s="79" t="s">
        <v>19</v>
      </c>
    </row>
    <row r="6" spans="1:17" ht="17.100000000000001" customHeight="1" thickBot="1">
      <c r="A6" s="5"/>
      <c r="B6" s="82"/>
      <c r="C6" s="3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2" t="s">
        <v>13</v>
      </c>
      <c r="O6" s="84"/>
      <c r="P6" s="80"/>
      <c r="Q6" s="80"/>
    </row>
    <row r="7" spans="1:17" s="13" customFormat="1" ht="16.05" customHeight="1">
      <c r="A7" s="17">
        <v>2016</v>
      </c>
      <c r="B7" s="27">
        <v>3508</v>
      </c>
      <c r="C7" s="15">
        <v>4425</v>
      </c>
      <c r="D7" s="16">
        <v>7185</v>
      </c>
      <c r="E7" s="16">
        <v>10115</v>
      </c>
      <c r="F7" s="16">
        <v>8037</v>
      </c>
      <c r="G7" s="16">
        <v>7955</v>
      </c>
      <c r="H7" s="16">
        <v>9579</v>
      </c>
      <c r="I7" s="16">
        <v>8375</v>
      </c>
      <c r="J7" s="16">
        <v>6325</v>
      </c>
      <c r="K7" s="16">
        <v>8095</v>
      </c>
      <c r="L7" s="16">
        <v>7704</v>
      </c>
      <c r="M7" s="16">
        <v>9220</v>
      </c>
      <c r="N7" s="15">
        <v>11536</v>
      </c>
      <c r="O7" s="46">
        <f>SUM(C7:N7)</f>
        <v>98551</v>
      </c>
      <c r="P7" s="49">
        <f>O7/B7</f>
        <v>28.093215507411632</v>
      </c>
      <c r="Q7" s="50">
        <f>P7/1000</f>
        <v>2.8093215507411631E-2</v>
      </c>
    </row>
    <row r="8" spans="1:17" s="7" customFormat="1" ht="16.05" customHeight="1" thickBot="1">
      <c r="A8" s="18">
        <v>2015</v>
      </c>
      <c r="B8" s="28">
        <v>3538</v>
      </c>
      <c r="C8" s="31">
        <v>5709</v>
      </c>
      <c r="D8" s="19">
        <v>4404</v>
      </c>
      <c r="E8" s="19">
        <v>3439</v>
      </c>
      <c r="F8" s="19">
        <v>5148</v>
      </c>
      <c r="G8" s="19">
        <v>4824</v>
      </c>
      <c r="H8" s="19">
        <v>4582</v>
      </c>
      <c r="I8" s="19">
        <v>6260</v>
      </c>
      <c r="J8" s="19">
        <v>4802</v>
      </c>
      <c r="K8" s="19">
        <v>6050</v>
      </c>
      <c r="L8" s="19">
        <v>4484</v>
      </c>
      <c r="M8" s="19">
        <v>5106</v>
      </c>
      <c r="N8" s="31">
        <v>6200</v>
      </c>
      <c r="O8" s="43">
        <f>SUM(C8:N8)</f>
        <v>61008</v>
      </c>
      <c r="P8" s="51">
        <f>O8/B8</f>
        <v>17.243640474844543</v>
      </c>
      <c r="Q8" s="52">
        <f>P8/1000</f>
        <v>1.7243640474844543E-2</v>
      </c>
    </row>
    <row r="31" spans="2:14">
      <c r="B31" s="73" t="s">
        <v>15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D7" sqref="D7:M8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2" t="s">
        <v>21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4" spans="1:17" ht="15" thickBot="1"/>
    <row r="5" spans="1:17" ht="16.5" customHeight="1">
      <c r="A5" s="5"/>
      <c r="B5" s="87" t="s">
        <v>1</v>
      </c>
      <c r="C5" s="74" t="s">
        <v>16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89" t="s">
        <v>17</v>
      </c>
      <c r="P5" s="85" t="s">
        <v>0</v>
      </c>
      <c r="Q5" s="85" t="s">
        <v>19</v>
      </c>
    </row>
    <row r="6" spans="1:17" ht="17.100000000000001" customHeight="1" thickBot="1">
      <c r="A6" s="5"/>
      <c r="B6" s="88"/>
      <c r="C6" s="25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9" t="s">
        <v>13</v>
      </c>
      <c r="O6" s="90"/>
      <c r="P6" s="86"/>
      <c r="Q6" s="86"/>
    </row>
    <row r="7" spans="1:17" s="13" customFormat="1" ht="16.05" customHeight="1">
      <c r="A7" s="17">
        <v>2016</v>
      </c>
      <c r="B7" s="27">
        <v>3508</v>
      </c>
      <c r="C7" s="26">
        <f>'[3]VIDRIO POR MUNICIPIOS'!C95</f>
        <v>5048.9889097056412</v>
      </c>
      <c r="D7" s="16">
        <f>'[3]VIDRIO POR MUNICIPIOS'!D95</f>
        <v>4702.8018007674282</v>
      </c>
      <c r="E7" s="16">
        <f>'[3]VIDRIO POR MUNICIPIOS'!E95</f>
        <v>4492.6896195548279</v>
      </c>
      <c r="F7" s="16">
        <f>'[3]VIDRIO POR MUNICIPIOS'!F95</f>
        <v>3789.1119869578438</v>
      </c>
      <c r="G7" s="16">
        <f>'[3]VIDRIO POR MUNICIPIOS'!G95</f>
        <v>10811.320873838911</v>
      </c>
      <c r="H7" s="16">
        <f>'[3]VIDRIO POR MUNICIPIOS'!H95</f>
        <v>3426.718674640168</v>
      </c>
      <c r="I7" s="16">
        <f>'[3]VIDRIO POR MUNICIPIOS'!I95</f>
        <v>4469.6438327437427</v>
      </c>
      <c r="J7" s="16">
        <f>'[3]VIDRIO POR MUNICIPIOS'!J95</f>
        <v>4397.7613610924554</v>
      </c>
      <c r="K7" s="16">
        <f>'[3]VIDRIO POR MUNICIPIOS'!K95</f>
        <v>4631.3543965566996</v>
      </c>
      <c r="L7" s="16">
        <f>'[3]VIDRIO POR MUNICIPIOS'!L95</f>
        <v>8861.7615834608805</v>
      </c>
      <c r="M7" s="16">
        <f>'[3]VIDRIO POR MUNICIPIOS'!M95</f>
        <v>1013.0557421087979</v>
      </c>
      <c r="N7" s="26">
        <f>'[3]VIDRIO POR MUNICIPIOS'!N95</f>
        <v>2740.7477053951197</v>
      </c>
      <c r="O7" s="46">
        <f>SUM(C7:N7)</f>
        <v>58385.956486822521</v>
      </c>
      <c r="P7" s="53">
        <f>O7/B7</f>
        <v>16.643659203769246</v>
      </c>
      <c r="Q7" s="54">
        <f>P7/1000</f>
        <v>1.6643659203769246E-2</v>
      </c>
    </row>
    <row r="8" spans="1:17" s="4" customFormat="1" ht="16.05" customHeight="1" thickBot="1">
      <c r="A8" s="18">
        <v>2015</v>
      </c>
      <c r="B8" s="28">
        <v>3538</v>
      </c>
      <c r="C8" s="23">
        <f>'[4]VIDRIO POR MUNICIPIOS'!C95</f>
        <v>5213.8101725703909</v>
      </c>
      <c r="D8" s="24">
        <f>'[4]VIDRIO POR MUNICIPIOS'!D95</f>
        <v>3341.9800181653045</v>
      </c>
      <c r="E8" s="24">
        <f>'[4]VIDRIO POR MUNICIPIOS'!E95</f>
        <v>3414.2824704813806</v>
      </c>
      <c r="F8" s="24">
        <f>'[4]VIDRIO POR MUNICIPIOS'!F95</f>
        <v>5713.6404455115407</v>
      </c>
      <c r="G8" s="24">
        <f>'[4]VIDRIO POR MUNICIPIOS'!G95</f>
        <v>4081.071752951862</v>
      </c>
      <c r="H8" s="24">
        <f>'[4]VIDRIO POR MUNICIPIOS'!H95</f>
        <v>7473.9799907985871</v>
      </c>
      <c r="I8" s="24">
        <f>'[4]VIDRIO POR MUNICIPIOS'!I95</f>
        <v>6725.1876427393781</v>
      </c>
      <c r="J8" s="24">
        <f>'[4]VIDRIO POR MUNICIPIOS'!J95</f>
        <v>7029.4050862851955</v>
      </c>
      <c r="K8" s="24">
        <f>'[4]VIDRIO POR MUNICIPIOS'!K95</f>
        <v>5935.7856284332738</v>
      </c>
      <c r="L8" s="24">
        <f>'[4]VIDRIO POR MUNICIPIOS'!L95</f>
        <v>3205.4087193460491</v>
      </c>
      <c r="M8" s="24">
        <f>'[4]VIDRIO POR MUNICIPIOS'!M95</f>
        <v>9773.3623349353293</v>
      </c>
      <c r="N8" s="23">
        <f>'[4]VIDRIO POR MUNICIPIOS'!N95</f>
        <v>4430.1374157958962</v>
      </c>
      <c r="O8" s="43">
        <f>SUM(C8:N8)</f>
        <v>66338.051678014192</v>
      </c>
      <c r="P8" s="55">
        <f>O8/B8</f>
        <v>18.750155929342622</v>
      </c>
      <c r="Q8" s="56">
        <f>P8/1000</f>
        <v>1.8750155929342621E-2</v>
      </c>
    </row>
    <row r="33" spans="2:13">
      <c r="B33" s="73" t="s">
        <v>15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N9" sqref="N9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2" t="s">
        <v>22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4" spans="1:17" ht="15" thickBot="1">
      <c r="B4" s="69"/>
    </row>
    <row r="5" spans="1:17" ht="16.5" customHeight="1">
      <c r="B5" s="97" t="s">
        <v>1</v>
      </c>
      <c r="C5" s="99" t="s">
        <v>16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3" t="s">
        <v>17</v>
      </c>
      <c r="P5" s="95" t="s">
        <v>0</v>
      </c>
      <c r="Q5" s="91" t="s">
        <v>19</v>
      </c>
    </row>
    <row r="6" spans="1:17" ht="17.100000000000001" customHeight="1" thickBot="1">
      <c r="B6" s="98"/>
      <c r="C6" s="38" t="s">
        <v>2</v>
      </c>
      <c r="D6" s="39" t="s">
        <v>3</v>
      </c>
      <c r="E6" s="40" t="s">
        <v>4</v>
      </c>
      <c r="F6" s="40" t="s">
        <v>5</v>
      </c>
      <c r="G6" s="40" t="s">
        <v>6</v>
      </c>
      <c r="H6" s="40" t="s">
        <v>7</v>
      </c>
      <c r="I6" s="40" t="s">
        <v>8</v>
      </c>
      <c r="J6" s="40" t="s">
        <v>9</v>
      </c>
      <c r="K6" s="40" t="s">
        <v>10</v>
      </c>
      <c r="L6" s="40" t="s">
        <v>11</v>
      </c>
      <c r="M6" s="40" t="s">
        <v>12</v>
      </c>
      <c r="N6" s="39" t="s">
        <v>13</v>
      </c>
      <c r="O6" s="94"/>
      <c r="P6" s="96"/>
      <c r="Q6" s="92"/>
    </row>
    <row r="7" spans="1:17" ht="16.05" customHeight="1">
      <c r="A7" s="36">
        <v>2016</v>
      </c>
      <c r="B7" s="68">
        <v>3508</v>
      </c>
      <c r="C7" s="57">
        <v>5008</v>
      </c>
      <c r="D7" s="58">
        <v>4814</v>
      </c>
      <c r="E7" s="59">
        <v>4419</v>
      </c>
      <c r="F7" s="59">
        <v>5151</v>
      </c>
      <c r="G7" s="59">
        <v>5044</v>
      </c>
      <c r="H7" s="59">
        <v>5831</v>
      </c>
      <c r="I7" s="59">
        <v>5298</v>
      </c>
      <c r="J7" s="59">
        <v>5769</v>
      </c>
      <c r="K7" s="59">
        <v>5018</v>
      </c>
      <c r="L7" s="59">
        <v>4404</v>
      </c>
      <c r="M7" s="59">
        <v>4827</v>
      </c>
      <c r="N7" s="58">
        <v>5053</v>
      </c>
      <c r="O7" s="66">
        <f>SUM(C7:N7)</f>
        <v>60636</v>
      </c>
      <c r="P7" s="67">
        <f>O7/B7</f>
        <v>17.285062713797036</v>
      </c>
      <c r="Q7" s="60">
        <f>P7/1000</f>
        <v>1.7285062713797036E-2</v>
      </c>
    </row>
    <row r="8" spans="1:17" s="4" customFormat="1" ht="16.05" customHeight="1" thickBot="1">
      <c r="A8" s="37">
        <v>2015</v>
      </c>
      <c r="B8" s="35">
        <v>3538</v>
      </c>
      <c r="C8" s="61">
        <v>5147</v>
      </c>
      <c r="D8" s="62">
        <v>4235</v>
      </c>
      <c r="E8" s="63">
        <v>5919</v>
      </c>
      <c r="F8" s="63">
        <v>5276</v>
      </c>
      <c r="G8" s="63">
        <v>6250</v>
      </c>
      <c r="H8" s="63">
        <v>5759</v>
      </c>
      <c r="I8" s="63">
        <v>5747</v>
      </c>
      <c r="J8" s="63">
        <v>6608</v>
      </c>
      <c r="K8" s="63">
        <v>5672</v>
      </c>
      <c r="L8" s="63">
        <v>5468</v>
      </c>
      <c r="M8" s="63">
        <v>5024</v>
      </c>
      <c r="N8" s="64">
        <v>4922</v>
      </c>
      <c r="O8" s="41">
        <f>SUM(C8:N8)</f>
        <v>66027</v>
      </c>
      <c r="P8" s="65">
        <f>O8/B8</f>
        <v>18.662238552854721</v>
      </c>
      <c r="Q8" s="42">
        <f>P8/1000</f>
        <v>1.8662238552854721E-2</v>
      </c>
    </row>
    <row r="11" spans="1:17">
      <c r="H11" s="11"/>
    </row>
    <row r="32" spans="2:10">
      <c r="B32" s="73" t="s">
        <v>15</v>
      </c>
      <c r="C32" s="73"/>
      <c r="D32" s="73"/>
      <c r="E32" s="73"/>
      <c r="F32" s="73"/>
      <c r="G32" s="73"/>
      <c r="H32" s="73"/>
      <c r="I32" s="73"/>
      <c r="J32" s="73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7: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