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N7" i="1"/>
  <c r="D8" i="3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D7" i="2"/>
  <c r="E7"/>
  <c r="F7"/>
  <c r="G7"/>
  <c r="H7"/>
  <c r="I7"/>
  <c r="J7"/>
  <c r="K7"/>
  <c r="L7"/>
  <c r="M7"/>
  <c r="N7"/>
  <c r="C7"/>
  <c r="D8" l="1"/>
  <c r="E8"/>
  <c r="F8"/>
  <c r="G8"/>
  <c r="H8"/>
  <c r="I8"/>
  <c r="J8"/>
  <c r="K8"/>
  <c r="L8"/>
  <c r="M8"/>
  <c r="N8"/>
  <c r="C8"/>
  <c r="D8" i="1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C7"/>
  <c r="O8"/>
  <c r="P8" s="1"/>
  <c r="Q8" s="1"/>
  <c r="O7" i="3"/>
  <c r="P7" s="1"/>
  <c r="O7" i="2"/>
  <c r="P7" s="1"/>
  <c r="Q7" s="1"/>
  <c r="O8" i="4"/>
  <c r="P8" s="1"/>
  <c r="Q8" s="1"/>
  <c r="O7"/>
  <c r="P7" s="1"/>
  <c r="Q7" s="1"/>
  <c r="O7" i="1" l="1"/>
  <c r="P7" s="1"/>
  <c r="Q7" s="1"/>
  <c r="Q7" i="3"/>
  <c r="O8" l="1"/>
  <c r="P8" s="1"/>
  <c r="Q8" s="1"/>
  <c r="O8" i="2" l="1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<sst xmlns="http://schemas.openxmlformats.org/spreadsheetml/2006/main" count="76" uniqueCount="23">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</sst>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3" fontId="17" fillId="0" borderId="17" xfId="0" applyNumberFormat="1" applyFont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3" fontId="20" fillId="0" borderId="10" xfId="1" applyNumberFormat="1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22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4" fontId="23" fillId="4" borderId="17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4" fontId="23" fillId="4" borderId="11" xfId="0" applyNumberFormat="1" applyFont="1" applyFill="1" applyBorder="1" applyAlignment="1">
      <alignment horizontal="center" vertical="center"/>
    </xf>
    <xf numFmtId="164" fontId="23" fillId="4" borderId="11" xfId="0" applyNumberFormat="1" applyFont="1" applyFill="1" applyBorder="1" applyAlignment="1">
      <alignment horizontal="center" vertical="center"/>
    </xf>
    <xf numFmtId="4" fontId="23" fillId="5" borderId="11" xfId="0" applyNumberFormat="1" applyFont="1" applyFill="1" applyBorder="1" applyAlignment="1">
      <alignment horizontal="center" vertical="center"/>
    </xf>
    <xf numFmtId="164" fontId="23" fillId="5" borderId="11" xfId="0" applyNumberFormat="1" applyFont="1" applyFill="1" applyBorder="1" applyAlignment="1">
      <alignment horizontal="center" vertical="center"/>
    </xf>
    <xf numFmtId="4" fontId="23" fillId="5" borderId="17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11" xfId="0" applyNumberFormat="1" applyFont="1" applyFill="1" applyBorder="1" applyAlignment="1">
      <alignment horizontal="center" vertical="center"/>
    </xf>
    <xf numFmtId="164" fontId="23" fillId="7" borderId="11" xfId="0" applyNumberFormat="1" applyFont="1" applyFill="1" applyBorder="1" applyAlignment="1">
      <alignment horizontal="center" vertical="center"/>
    </xf>
    <xf numFmtId="4" fontId="23" fillId="7" borderId="17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center" vertical="center"/>
    </xf>
    <xf numFmtId="164" fontId="23" fillId="8" borderId="11" xfId="0" applyNumberFormat="1" applyFont="1" applyFill="1" applyBorder="1" applyAlignment="1">
      <alignment horizontal="center" vertical="center"/>
    </xf>
    <xf numFmtId="3" fontId="14" fillId="0" borderId="23" xfId="0" applyNumberFormat="1" applyFont="1" applyFill="1" applyBorder="1" applyAlignment="1">
      <alignment horizontal="center" vertical="center" wrapText="1"/>
    </xf>
    <xf numFmtId="3" fontId="14" fillId="0" borderId="20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4" xfId="0" applyNumberFormat="1" applyFont="1" applyFill="1" applyBorder="1" applyAlignment="1">
      <alignment horizontal="center" vertical="center"/>
    </xf>
    <xf numFmtId="4" fontId="5" fillId="8" borderId="17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4" fontId="5" fillId="8" borderId="11" xfId="0" applyNumberFormat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8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theme/theme1.xml" Type="http://schemas.openxmlformats.org/officeDocument/2006/relationships/theme"/>
<Relationship Id="rId12" Target="styles.xml" Type="http://schemas.openxmlformats.org/officeDocument/2006/relationships/styles"/>
<Relationship Id="rId13" Target="sharedStrings.xml" Type="http://schemas.openxmlformats.org/officeDocument/2006/relationships/sharedStrings"/>
<Relationship Id="rId14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3070100</c:v>
                </c:pt>
                <c:pt idx="1">
                  <c:v>2749300</c:v>
                </c:pt>
                <c:pt idx="2">
                  <c:v>3125580</c:v>
                </c:pt>
                <c:pt idx="3">
                  <c:v>3269520</c:v>
                </c:pt>
                <c:pt idx="4">
                  <c:v>3381250</c:v>
                </c:pt>
                <c:pt idx="5">
                  <c:v>3395830</c:v>
                </c:pt>
                <c:pt idx="6">
                  <c:v>4138790</c:v>
                </c:pt>
                <c:pt idx="7">
                  <c:v>4236210</c:v>
                </c:pt>
                <c:pt idx="8">
                  <c:v>3491540</c:v>
                </c:pt>
                <c:pt idx="9">
                  <c:v>3366640</c:v>
                </c:pt>
                <c:pt idx="10">
                  <c:v>3138120</c:v>
                </c:pt>
                <c:pt idx="11">
                  <c:v>2962580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3322380</c:v>
                </c:pt>
                <c:pt idx="1">
                  <c:v>2963360</c:v>
                </c:pt>
                <c:pt idx="2">
                  <c:v>3115940</c:v>
                </c:pt>
                <c:pt idx="3">
                  <c:v>3103480</c:v>
                </c:pt>
                <c:pt idx="4">
                  <c:v>3335050</c:v>
                </c:pt>
                <c:pt idx="5">
                  <c:v>3351290</c:v>
                </c:pt>
                <c:pt idx="6">
                  <c:v>4090640</c:v>
                </c:pt>
                <c:pt idx="7">
                  <c:v>4230480</c:v>
                </c:pt>
                <c:pt idx="8">
                  <c:v>3468080</c:v>
                </c:pt>
                <c:pt idx="9">
                  <c:v>3329420</c:v>
                </c:pt>
                <c:pt idx="10">
                  <c:v>3075740</c:v>
                </c:pt>
                <c:pt idx="11">
                  <c:v>3143080</c:v>
                </c:pt>
              </c:numCache>
            </c:numRef>
          </c:val>
        </c:ser>
        <c:marker val="1"/>
        <c:axId val="131961984"/>
        <c:axId val="131963520"/>
      </c:lineChart>
      <c:catAx>
        <c:axId val="131961984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31963520"/>
        <c:crossesAt val="0"/>
        <c:auto val="1"/>
        <c:lblAlgn val="ctr"/>
        <c:lblOffset val="100"/>
      </c:catAx>
      <c:valAx>
        <c:axId val="13196352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31961984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183"/>
          <c:w val="0.52418879056047263"/>
          <c:h val="7.5527441092335404E-2"/>
        </c:manualLayout>
      </c:layout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709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75181.632202346431</c:v>
                </c:pt>
                <c:pt idx="1">
                  <c:v>73477.968982933293</c:v>
                </c:pt>
                <c:pt idx="2">
                  <c:v>86416.48639790107</c:v>
                </c:pt>
                <c:pt idx="3">
                  <c:v>79471.90250356897</c:v>
                </c:pt>
                <c:pt idx="4">
                  <c:v>79969.648927254573</c:v>
                </c:pt>
                <c:pt idx="5">
                  <c:v>85998.769259399414</c:v>
                </c:pt>
                <c:pt idx="6">
                  <c:v>102044.77420920334</c:v>
                </c:pt>
                <c:pt idx="7">
                  <c:v>104135.57848930079</c:v>
                </c:pt>
                <c:pt idx="8">
                  <c:v>108767.06666407689</c:v>
                </c:pt>
                <c:pt idx="9">
                  <c:v>98121.719201274129</c:v>
                </c:pt>
                <c:pt idx="10">
                  <c:v>98403.786321130407</c:v>
                </c:pt>
                <c:pt idx="11">
                  <c:v>101166.40533978492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96406.450769704752</c:v>
                </c:pt>
                <c:pt idx="1">
                  <c:v>87298.605668257456</c:v>
                </c:pt>
                <c:pt idx="2">
                  <c:v>93253.096821521031</c:v>
                </c:pt>
                <c:pt idx="3">
                  <c:v>91905.60980181444</c:v>
                </c:pt>
                <c:pt idx="4">
                  <c:v>86138.44153339832</c:v>
                </c:pt>
                <c:pt idx="5">
                  <c:v>79631.622989146388</c:v>
                </c:pt>
                <c:pt idx="6">
                  <c:v>107716.61343132447</c:v>
                </c:pt>
                <c:pt idx="7">
                  <c:v>113128.93712707322</c:v>
                </c:pt>
                <c:pt idx="8">
                  <c:v>104401.08268090685</c:v>
                </c:pt>
                <c:pt idx="9">
                  <c:v>93182.749844908525</c:v>
                </c:pt>
                <c:pt idx="10">
                  <c:v>96616.94295788763</c:v>
                </c:pt>
                <c:pt idx="11">
                  <c:v>100928.85690281847</c:v>
                </c:pt>
              </c:numCache>
            </c:numRef>
          </c:val>
        </c:ser>
        <c:marker val="1"/>
        <c:axId val="131735552"/>
        <c:axId val="131737088"/>
      </c:lineChart>
      <c:catAx>
        <c:axId val="131735552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31737088"/>
        <c:crossesAt val="0"/>
        <c:auto val="1"/>
        <c:lblAlgn val="ctr"/>
        <c:lblOffset val="100"/>
      </c:catAx>
      <c:valAx>
        <c:axId val="13173708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31735552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017"/>
          <c:w val="0.52571251548946718"/>
          <c:h val="0.11075973149777101"/>
        </c:manualLayout>
      </c:layout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786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85436.264023452663</c:v>
                </c:pt>
                <c:pt idx="1">
                  <c:v>35765.451347874056</c:v>
                </c:pt>
                <c:pt idx="2">
                  <c:v>66920.733415093899</c:v>
                </c:pt>
                <c:pt idx="3">
                  <c:v>62277.581437590605</c:v>
                </c:pt>
                <c:pt idx="4">
                  <c:v>55101.479340202575</c:v>
                </c:pt>
                <c:pt idx="5">
                  <c:v>69053.386246214242</c:v>
                </c:pt>
                <c:pt idx="6">
                  <c:v>85027.688377276689</c:v>
                </c:pt>
                <c:pt idx="7">
                  <c:v>56477.758528347644</c:v>
                </c:pt>
                <c:pt idx="8">
                  <c:v>91764.019473640627</c:v>
                </c:pt>
                <c:pt idx="9">
                  <c:v>87700.021924631481</c:v>
                </c:pt>
                <c:pt idx="10">
                  <c:v>67551.935535874436</c:v>
                </c:pt>
                <c:pt idx="11">
                  <c:v>52348.085903106832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56061.502590461329</c:v>
                </c:pt>
                <c:pt idx="1">
                  <c:v>85342.720140003265</c:v>
                </c:pt>
                <c:pt idx="2">
                  <c:v>42990.191850312418</c:v>
                </c:pt>
                <c:pt idx="3">
                  <c:v>96062.44615696813</c:v>
                </c:pt>
                <c:pt idx="4">
                  <c:v>65080.476173085983</c:v>
                </c:pt>
                <c:pt idx="5">
                  <c:v>83831.037210628798</c:v>
                </c:pt>
                <c:pt idx="6">
                  <c:v>85324.374319471113</c:v>
                </c:pt>
                <c:pt idx="7">
                  <c:v>101303.79194799479</c:v>
                </c:pt>
                <c:pt idx="8">
                  <c:v>62129.048057327054</c:v>
                </c:pt>
                <c:pt idx="9">
                  <c:v>77921.352034805575</c:v>
                </c:pt>
                <c:pt idx="10">
                  <c:v>82723.412947840654</c:v>
                </c:pt>
                <c:pt idx="11">
                  <c:v>50255.140191815299</c:v>
                </c:pt>
              </c:numCache>
            </c:numRef>
          </c:val>
        </c:ser>
        <c:marker val="1"/>
        <c:axId val="131769472"/>
        <c:axId val="131771008"/>
      </c:lineChart>
      <c:catAx>
        <c:axId val="131769472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31771008"/>
        <c:crossesAt val="0"/>
        <c:auto val="1"/>
        <c:lblAlgn val="ctr"/>
        <c:lblOffset val="100"/>
      </c:catAx>
      <c:valAx>
        <c:axId val="13177100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31769472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156"/>
        </c:manualLayout>
      </c:layout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99560</c:v>
                </c:pt>
                <c:pt idx="1">
                  <c:v>105280</c:v>
                </c:pt>
                <c:pt idx="2">
                  <c:v>97200</c:v>
                </c:pt>
                <c:pt idx="3">
                  <c:v>114820</c:v>
                </c:pt>
                <c:pt idx="4">
                  <c:v>105980</c:v>
                </c:pt>
                <c:pt idx="5">
                  <c:v>89620</c:v>
                </c:pt>
                <c:pt idx="6">
                  <c:v>130540</c:v>
                </c:pt>
                <c:pt idx="7">
                  <c:v>142780</c:v>
                </c:pt>
                <c:pt idx="8">
                  <c:v>113340</c:v>
                </c:pt>
                <c:pt idx="9">
                  <c:v>96420</c:v>
                </c:pt>
                <c:pt idx="10">
                  <c:v>103600</c:v>
                </c:pt>
                <c:pt idx="11">
                  <c:v>97900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108040</c:v>
                </c:pt>
                <c:pt idx="1">
                  <c:v>98940</c:v>
                </c:pt>
                <c:pt idx="2">
                  <c:v>124700</c:v>
                </c:pt>
                <c:pt idx="3">
                  <c:v>104660</c:v>
                </c:pt>
                <c:pt idx="4">
                  <c:v>103400</c:v>
                </c:pt>
                <c:pt idx="5">
                  <c:v>105740</c:v>
                </c:pt>
                <c:pt idx="6">
                  <c:v>121540</c:v>
                </c:pt>
                <c:pt idx="7">
                  <c:v>140720</c:v>
                </c:pt>
                <c:pt idx="8">
                  <c:v>116660</c:v>
                </c:pt>
                <c:pt idx="9">
                  <c:v>112880</c:v>
                </c:pt>
                <c:pt idx="10">
                  <c:v>103180</c:v>
                </c:pt>
                <c:pt idx="11">
                  <c:v>104980</c:v>
                </c:pt>
              </c:numCache>
            </c:numRef>
          </c:val>
        </c:ser>
        <c:marker val="1"/>
        <c:axId val="133032960"/>
        <c:axId val="132911872"/>
      </c:lineChart>
      <c:catAx>
        <c:axId val="133032960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32911872"/>
        <c:crosses val="autoZero"/>
        <c:auto val="1"/>
        <c:lblAlgn val="ctr"/>
        <c:lblOffset val="100"/>
      </c:catAx>
      <c:valAx>
        <c:axId val="13291187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33032960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305"/>
          <c:y val="0.85056911988823958"/>
          <c:w val="0.36796145739235303"/>
          <c:h val="0.1215249555499115"/>
        </c:manualLayout>
      </c:layout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>
        <row r="47">
          <cell r="F47">
            <v>3322380</v>
          </cell>
          <cell r="G47">
            <v>2963360</v>
          </cell>
          <cell r="H47">
            <v>3115940</v>
          </cell>
          <cell r="I47">
            <v>3103480</v>
          </cell>
          <cell r="J47">
            <v>3335050</v>
          </cell>
          <cell r="K47">
            <v>3351290</v>
          </cell>
          <cell r="L47">
            <v>4090640</v>
          </cell>
          <cell r="M47">
            <v>4230480</v>
          </cell>
          <cell r="N47">
            <v>3468080</v>
          </cell>
          <cell r="O47">
            <v>3329420</v>
          </cell>
          <cell r="P47">
            <v>3075740</v>
          </cell>
          <cell r="Q47">
            <v>3143080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>
        <row r="47">
          <cell r="F47">
            <v>3070100</v>
          </cell>
          <cell r="G47">
            <v>2749300</v>
          </cell>
          <cell r="H47">
            <v>3125580</v>
          </cell>
          <cell r="I47">
            <v>3269520</v>
          </cell>
          <cell r="J47">
            <v>3381250</v>
          </cell>
          <cell r="K47">
            <v>3395830</v>
          </cell>
          <cell r="L47">
            <v>4138790</v>
          </cell>
          <cell r="M47">
            <v>4236210</v>
          </cell>
          <cell r="N47">
            <v>3491540</v>
          </cell>
          <cell r="O47">
            <v>3366640</v>
          </cell>
          <cell r="P47">
            <v>3138120</v>
          </cell>
          <cell r="Q47">
            <v>2962580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2">
          <cell r="C92">
            <v>96406.450769704752</v>
          </cell>
          <cell r="D92">
            <v>87298.605668257456</v>
          </cell>
          <cell r="E92">
            <v>93253.096821521031</v>
          </cell>
          <cell r="F92">
            <v>91905.60980181444</v>
          </cell>
          <cell r="G92">
            <v>86138.44153339832</v>
          </cell>
          <cell r="H92">
            <v>79631.622989146388</v>
          </cell>
          <cell r="I92">
            <v>107716.61343132447</v>
          </cell>
          <cell r="J92">
            <v>113128.93712707322</v>
          </cell>
          <cell r="K92">
            <v>104401.08268090685</v>
          </cell>
          <cell r="L92">
            <v>93182.749844908525</v>
          </cell>
          <cell r="M92">
            <v>96616.94295788763</v>
          </cell>
          <cell r="N92">
            <v>100928.85690281847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2">
          <cell r="C92">
            <v>75181.632202346431</v>
          </cell>
          <cell r="D92">
            <v>73477.968982933293</v>
          </cell>
          <cell r="E92">
            <v>86416.48639790107</v>
          </cell>
          <cell r="F92">
            <v>79471.90250356897</v>
          </cell>
          <cell r="G92">
            <v>79969.648927254573</v>
          </cell>
          <cell r="H92">
            <v>85998.769259399414</v>
          </cell>
          <cell r="I92">
            <v>102044.77420920334</v>
          </cell>
          <cell r="J92">
            <v>104135.57848930079</v>
          </cell>
          <cell r="K92">
            <v>108767.06666407689</v>
          </cell>
          <cell r="L92">
            <v>98121.719201274129</v>
          </cell>
          <cell r="M92">
            <v>98403.786321130407</v>
          </cell>
          <cell r="N92">
            <v>101166.40533978492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1">
          <cell r="C91">
            <v>56061.502590461329</v>
          </cell>
          <cell r="D91">
            <v>85342.720140003265</v>
          </cell>
          <cell r="E91">
            <v>42990.191850312418</v>
          </cell>
          <cell r="F91">
            <v>96062.44615696813</v>
          </cell>
          <cell r="G91">
            <v>65080.476173085983</v>
          </cell>
          <cell r="H91">
            <v>83831.037210628798</v>
          </cell>
          <cell r="I91">
            <v>85324.374319471113</v>
          </cell>
          <cell r="J91">
            <v>101303.79194799479</v>
          </cell>
          <cell r="K91">
            <v>62129.048057327054</v>
          </cell>
          <cell r="L91">
            <v>77921.352034805575</v>
          </cell>
          <cell r="M91">
            <v>82723.412947840654</v>
          </cell>
          <cell r="N91">
            <v>50255.140191815299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1">
          <cell r="C91">
            <v>85436.264023452663</v>
          </cell>
          <cell r="D91">
            <v>35765.451347874056</v>
          </cell>
          <cell r="E91">
            <v>66920.733415093899</v>
          </cell>
          <cell r="F91">
            <v>62277.581437590605</v>
          </cell>
          <cell r="G91">
            <v>55101.479340202575</v>
          </cell>
          <cell r="H91">
            <v>69053.386246214242</v>
          </cell>
          <cell r="I91">
            <v>85027.688377276689</v>
          </cell>
          <cell r="J91">
            <v>56477.758528347644</v>
          </cell>
          <cell r="K91">
            <v>91764.019473640627</v>
          </cell>
          <cell r="L91">
            <v>87700.021924631481</v>
          </cell>
          <cell r="M91">
            <v>67551.935535874436</v>
          </cell>
          <cell r="N91">
            <v>52348.085903106832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M7" sqref="M7:N7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1" t="s">
        <v>18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4" t="s">
        <v>1</v>
      </c>
      <c r="C5" s="73" t="s">
        <v>16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6" t="s">
        <v>17</v>
      </c>
      <c r="P5" s="69" t="s">
        <v>0</v>
      </c>
      <c r="Q5" s="69" t="s">
        <v>19</v>
      </c>
    </row>
    <row r="6" spans="1:17" s="5" customFormat="1" ht="17.100000000000001" customHeight="1" thickBot="1">
      <c r="A6" s="1"/>
      <c r="B6" s="75"/>
      <c r="C6" s="33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4" t="s">
        <v>13</v>
      </c>
      <c r="O6" s="77"/>
      <c r="P6" s="70"/>
      <c r="Q6" s="70"/>
    </row>
    <row r="7" spans="1:17" s="5" customFormat="1" ht="17.100000000000001" customHeight="1">
      <c r="A7" s="17">
        <v>2016</v>
      </c>
      <c r="B7" s="27">
        <v>78166</v>
      </c>
      <c r="C7" s="15">
        <f>[1]AXARQUIA!F47</f>
        <v>3322380</v>
      </c>
      <c r="D7" s="16">
        <f>[1]AXARQUIA!G47</f>
        <v>2963360</v>
      </c>
      <c r="E7" s="16">
        <f>[1]AXARQUIA!H47</f>
        <v>3115940</v>
      </c>
      <c r="F7" s="16">
        <f>[1]AXARQUIA!I47</f>
        <v>3103480</v>
      </c>
      <c r="G7" s="16">
        <f>[1]AXARQUIA!J47</f>
        <v>3335050</v>
      </c>
      <c r="H7" s="16">
        <f>[1]AXARQUIA!K47</f>
        <v>3351290</v>
      </c>
      <c r="I7" s="16">
        <f>[1]AXARQUIA!L47</f>
        <v>4090640</v>
      </c>
      <c r="J7" s="16">
        <f>[1]AXARQUIA!M47</f>
        <v>4230480</v>
      </c>
      <c r="K7" s="16">
        <f>[1]AXARQUIA!N47</f>
        <v>3468080</v>
      </c>
      <c r="L7" s="16">
        <f>[1]AXARQUIA!O47</f>
        <v>3329420</v>
      </c>
      <c r="M7" s="16">
        <f>[1]AXARQUIA!P47</f>
        <v>3075740</v>
      </c>
      <c r="N7" s="16">
        <f>[1]AXARQUIA!Q47</f>
        <v>3143080</v>
      </c>
      <c r="O7" s="47">
        <f>SUM(C7:N7)</f>
        <v>40528940</v>
      </c>
      <c r="P7" s="48">
        <f>O7/B7</f>
        <v>518.49832407952306</v>
      </c>
      <c r="Q7" s="49">
        <f>P7/1000</f>
        <v>0.51849832407952301</v>
      </c>
    </row>
    <row r="8" spans="1:17" s="6" customFormat="1" ht="15" thickBot="1">
      <c r="A8" s="18">
        <v>2015</v>
      </c>
      <c r="B8" s="28">
        <v>77808</v>
      </c>
      <c r="C8" s="31">
        <f>[2]AXARQUIA!F47</f>
        <v>3070100</v>
      </c>
      <c r="D8" s="19">
        <f>[2]AXARQUIA!G47</f>
        <v>2749300</v>
      </c>
      <c r="E8" s="19">
        <f>[2]AXARQUIA!H47</f>
        <v>3125580</v>
      </c>
      <c r="F8" s="19">
        <f>[2]AXARQUIA!I47</f>
        <v>3269520</v>
      </c>
      <c r="G8" s="19">
        <f>[2]AXARQUIA!J47</f>
        <v>3381250</v>
      </c>
      <c r="H8" s="19">
        <f>[2]AXARQUIA!K47</f>
        <v>3395830</v>
      </c>
      <c r="I8" s="19">
        <f>[2]AXARQUIA!L47</f>
        <v>4138790</v>
      </c>
      <c r="J8" s="19">
        <f>[2]AXARQUIA!M47</f>
        <v>4236210</v>
      </c>
      <c r="K8" s="19">
        <f>[2]AXARQUIA!N47</f>
        <v>3491540</v>
      </c>
      <c r="L8" s="19">
        <f>[2]AXARQUIA!O47</f>
        <v>3366640</v>
      </c>
      <c r="M8" s="19">
        <f>[2]AXARQUIA!P47</f>
        <v>3138120</v>
      </c>
      <c r="N8" s="31">
        <f>[2]AXARQUIA!Q47</f>
        <v>2962580</v>
      </c>
      <c r="O8" s="44">
        <f>SUM(C8:N8)</f>
        <v>40325460</v>
      </c>
      <c r="P8" s="45">
        <f>O8/B8</f>
        <v>518.26881554595923</v>
      </c>
      <c r="Q8" s="46">
        <f>P8/1000</f>
        <v>0.51826881554595927</v>
      </c>
    </row>
    <row r="22" spans="2:13" ht="15.75" customHeight="1"/>
    <row r="32" spans="2:13">
      <c r="B32" s="72" t="s">
        <v>14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workbookViewId="0">
      <selection activeCell="Q20" sqref="Q20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6.3320312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1" t="s">
        <v>20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7" ht="17.25" customHeight="1"/>
    <row r="4" spans="1:17" ht="17.25" customHeight="1" thickBot="1"/>
    <row r="5" spans="1:17" ht="16.5" customHeight="1">
      <c r="A5" s="5"/>
      <c r="B5" s="80" t="s">
        <v>1</v>
      </c>
      <c r="C5" s="73" t="s">
        <v>16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82" t="s">
        <v>17</v>
      </c>
      <c r="P5" s="78" t="s">
        <v>0</v>
      </c>
      <c r="Q5" s="78" t="s">
        <v>19</v>
      </c>
    </row>
    <row r="6" spans="1:17" ht="17.100000000000001" customHeight="1" thickBot="1">
      <c r="A6" s="5"/>
      <c r="B6" s="81"/>
      <c r="C6" s="3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2" t="s">
        <v>13</v>
      </c>
      <c r="O6" s="83"/>
      <c r="P6" s="79"/>
      <c r="Q6" s="79"/>
    </row>
    <row r="7" spans="1:17" s="13" customFormat="1" ht="17.100000000000001" customHeight="1">
      <c r="A7" s="17">
        <v>2016</v>
      </c>
      <c r="B7" s="27">
        <v>78166</v>
      </c>
      <c r="C7" s="15">
        <f>'[3]Por Municipio - 2016'!C92</f>
        <v>96406.450769704752</v>
      </c>
      <c r="D7" s="16">
        <f>'[3]Por Municipio - 2016'!D92</f>
        <v>87298.605668257456</v>
      </c>
      <c r="E7" s="16">
        <f>'[3]Por Municipio - 2016'!E92</f>
        <v>93253.096821521031</v>
      </c>
      <c r="F7" s="16">
        <f>'[3]Por Municipio - 2016'!F92</f>
        <v>91905.60980181444</v>
      </c>
      <c r="G7" s="16">
        <f>'[3]Por Municipio - 2016'!G92</f>
        <v>86138.44153339832</v>
      </c>
      <c r="H7" s="16">
        <f>'[3]Por Municipio - 2016'!H92</f>
        <v>79631.622989146388</v>
      </c>
      <c r="I7" s="16">
        <f>'[3]Por Municipio - 2016'!I92</f>
        <v>107716.61343132447</v>
      </c>
      <c r="J7" s="16">
        <f>'[3]Por Municipio - 2016'!J92</f>
        <v>113128.93712707322</v>
      </c>
      <c r="K7" s="16">
        <f>'[3]Por Municipio - 2016'!K92</f>
        <v>104401.08268090685</v>
      </c>
      <c r="L7" s="16">
        <f>'[3]Por Municipio - 2016'!L92</f>
        <v>93182.749844908525</v>
      </c>
      <c r="M7" s="16">
        <f>'[3]Por Municipio - 2016'!M92</f>
        <v>96616.94295788763</v>
      </c>
      <c r="N7" s="15">
        <f>'[3]Por Municipio - 2016'!N92</f>
        <v>100928.85690281847</v>
      </c>
      <c r="O7" s="47">
        <f>SUM(C7:N7)</f>
        <v>1150609.0105287614</v>
      </c>
      <c r="P7" s="50">
        <f>O7/B7</f>
        <v>14.720070241905194</v>
      </c>
      <c r="Q7" s="51">
        <f>P7/1000</f>
        <v>1.4720070241905194E-2</v>
      </c>
    </row>
    <row r="8" spans="1:17" s="7" customFormat="1" ht="15" thickBot="1">
      <c r="A8" s="18">
        <v>2015</v>
      </c>
      <c r="B8" s="28">
        <v>77808</v>
      </c>
      <c r="C8" s="31">
        <f>'[4]Por Municipio - 2015'!C92</f>
        <v>75181.632202346431</v>
      </c>
      <c r="D8" s="19">
        <f>'[4]Por Municipio - 2015'!D92</f>
        <v>73477.968982933293</v>
      </c>
      <c r="E8" s="19">
        <f>'[4]Por Municipio - 2015'!E92</f>
        <v>86416.48639790107</v>
      </c>
      <c r="F8" s="19">
        <f>'[4]Por Municipio - 2015'!F92</f>
        <v>79471.90250356897</v>
      </c>
      <c r="G8" s="19">
        <f>'[4]Por Municipio - 2015'!G92</f>
        <v>79969.648927254573</v>
      </c>
      <c r="H8" s="19">
        <f>'[4]Por Municipio - 2015'!H92</f>
        <v>85998.769259399414</v>
      </c>
      <c r="I8" s="19">
        <f>'[4]Por Municipio - 2015'!I92</f>
        <v>102044.77420920334</v>
      </c>
      <c r="J8" s="19">
        <f>'[4]Por Municipio - 2015'!J92</f>
        <v>104135.57848930079</v>
      </c>
      <c r="K8" s="19">
        <f>'[4]Por Municipio - 2015'!K92</f>
        <v>108767.06666407689</v>
      </c>
      <c r="L8" s="19">
        <f>'[4]Por Municipio - 2015'!L92</f>
        <v>98121.719201274129</v>
      </c>
      <c r="M8" s="19">
        <f>'[4]Por Municipio - 2015'!M92</f>
        <v>98403.786321130407</v>
      </c>
      <c r="N8" s="31">
        <f>'[4]Por Municipio - 2015'!N92</f>
        <v>101166.40533978492</v>
      </c>
      <c r="O8" s="44">
        <f>SUM(C8:N8)</f>
        <v>1093155.7384981741</v>
      </c>
      <c r="P8" s="52">
        <f>O8/B8</f>
        <v>14.049400299431602</v>
      </c>
      <c r="Q8" s="53">
        <f>P8/1000</f>
        <v>1.4049400299431601E-2</v>
      </c>
    </row>
    <row r="31" spans="2:14">
      <c r="B31" s="72" t="s">
        <v>15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A10" sqref="A10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1" t="s">
        <v>21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4" spans="1:17" ht="15" thickBot="1"/>
    <row r="5" spans="1:17" ht="16.5" customHeight="1">
      <c r="A5" s="5"/>
      <c r="B5" s="86" t="s">
        <v>1</v>
      </c>
      <c r="C5" s="73" t="s">
        <v>16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88" t="s">
        <v>17</v>
      </c>
      <c r="P5" s="84" t="s">
        <v>0</v>
      </c>
      <c r="Q5" s="84" t="s">
        <v>19</v>
      </c>
    </row>
    <row r="6" spans="1:17" ht="17.100000000000001" customHeight="1" thickBot="1">
      <c r="A6" s="5"/>
      <c r="B6" s="87"/>
      <c r="C6" s="25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9" t="s">
        <v>13</v>
      </c>
      <c r="O6" s="89"/>
      <c r="P6" s="85"/>
      <c r="Q6" s="85"/>
    </row>
    <row r="7" spans="1:17" s="13" customFormat="1" ht="17.100000000000001" customHeight="1">
      <c r="A7" s="17">
        <v>2016</v>
      </c>
      <c r="B7" s="27">
        <v>78166</v>
      </c>
      <c r="C7" s="26">
        <f>'[5]VIDRIO POR MUNICIPIOS'!C91</f>
        <v>56061.502590461329</v>
      </c>
      <c r="D7" s="16">
        <f>'[5]VIDRIO POR MUNICIPIOS'!D91</f>
        <v>85342.720140003265</v>
      </c>
      <c r="E7" s="16">
        <f>'[5]VIDRIO POR MUNICIPIOS'!E91</f>
        <v>42990.191850312418</v>
      </c>
      <c r="F7" s="16">
        <f>'[5]VIDRIO POR MUNICIPIOS'!F91</f>
        <v>96062.44615696813</v>
      </c>
      <c r="G7" s="16">
        <f>'[5]VIDRIO POR MUNICIPIOS'!G91</f>
        <v>65080.476173085983</v>
      </c>
      <c r="H7" s="16">
        <f>'[5]VIDRIO POR MUNICIPIOS'!H91</f>
        <v>83831.037210628798</v>
      </c>
      <c r="I7" s="16">
        <f>'[5]VIDRIO POR MUNICIPIOS'!I91</f>
        <v>85324.374319471113</v>
      </c>
      <c r="J7" s="16">
        <f>'[5]VIDRIO POR MUNICIPIOS'!J91</f>
        <v>101303.79194799479</v>
      </c>
      <c r="K7" s="16">
        <f>'[5]VIDRIO POR MUNICIPIOS'!K91</f>
        <v>62129.048057327054</v>
      </c>
      <c r="L7" s="16">
        <f>'[5]VIDRIO POR MUNICIPIOS'!L91</f>
        <v>77921.352034805575</v>
      </c>
      <c r="M7" s="16">
        <f>'[5]VIDRIO POR MUNICIPIOS'!M91</f>
        <v>82723.412947840654</v>
      </c>
      <c r="N7" s="26">
        <f>'[5]VIDRIO POR MUNICIPIOS'!N91</f>
        <v>50255.140191815299</v>
      </c>
      <c r="O7" s="47">
        <f>SUM(C7:N7)</f>
        <v>889025.49362071441</v>
      </c>
      <c r="P7" s="54">
        <f>O7/B7</f>
        <v>11.373557475382064</v>
      </c>
      <c r="Q7" s="55">
        <f>P7/1000</f>
        <v>1.1373557475382065E-2</v>
      </c>
    </row>
    <row r="8" spans="1:17" s="4" customFormat="1" ht="15" thickBot="1">
      <c r="A8" s="18">
        <v>2015</v>
      </c>
      <c r="B8" s="28">
        <v>77808</v>
      </c>
      <c r="C8" s="23">
        <f>'[6]VIDRIO POR MUNICIPIOS'!C91</f>
        <v>85436.264023452663</v>
      </c>
      <c r="D8" s="24">
        <f>'[6]VIDRIO POR MUNICIPIOS'!D91</f>
        <v>35765.451347874056</v>
      </c>
      <c r="E8" s="24">
        <f>'[6]VIDRIO POR MUNICIPIOS'!E91</f>
        <v>66920.733415093899</v>
      </c>
      <c r="F8" s="24">
        <f>'[6]VIDRIO POR MUNICIPIOS'!F91</f>
        <v>62277.581437590605</v>
      </c>
      <c r="G8" s="24">
        <f>'[6]VIDRIO POR MUNICIPIOS'!G91</f>
        <v>55101.479340202575</v>
      </c>
      <c r="H8" s="24">
        <f>'[6]VIDRIO POR MUNICIPIOS'!H91</f>
        <v>69053.386246214242</v>
      </c>
      <c r="I8" s="24">
        <f>'[6]VIDRIO POR MUNICIPIOS'!I91</f>
        <v>85027.688377276689</v>
      </c>
      <c r="J8" s="24">
        <f>'[6]VIDRIO POR MUNICIPIOS'!J91</f>
        <v>56477.758528347644</v>
      </c>
      <c r="K8" s="24">
        <f>'[6]VIDRIO POR MUNICIPIOS'!K91</f>
        <v>91764.019473640627</v>
      </c>
      <c r="L8" s="24">
        <f>'[6]VIDRIO POR MUNICIPIOS'!L91</f>
        <v>87700.021924631481</v>
      </c>
      <c r="M8" s="24">
        <f>'[6]VIDRIO POR MUNICIPIOS'!M91</f>
        <v>67551.935535874436</v>
      </c>
      <c r="N8" s="23">
        <f>'[6]VIDRIO POR MUNICIPIOS'!N91</f>
        <v>52348.085903106832</v>
      </c>
      <c r="O8" s="44">
        <f>SUM(C8:N8)</f>
        <v>815424.40555330575</v>
      </c>
      <c r="P8" s="56">
        <f>O8/B8</f>
        <v>10.479955859979768</v>
      </c>
      <c r="Q8" s="57">
        <f>P8/1000</f>
        <v>1.0479955859979767E-2</v>
      </c>
    </row>
    <row r="33" spans="2:13">
      <c r="B33" s="72" t="s">
        <v>15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>
      <selection activeCell="B7" sqref="B7:B8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1" t="s">
        <v>22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4" spans="1:17" ht="15" thickBot="1"/>
    <row r="5" spans="1:17" ht="16.5" customHeight="1">
      <c r="B5" s="96" t="s">
        <v>1</v>
      </c>
      <c r="C5" s="98" t="s">
        <v>16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2" t="s">
        <v>17</v>
      </c>
      <c r="P5" s="94" t="s">
        <v>0</v>
      </c>
      <c r="Q5" s="90" t="s">
        <v>19</v>
      </c>
    </row>
    <row r="6" spans="1:17" ht="17.100000000000001" customHeight="1" thickBot="1">
      <c r="B6" s="97"/>
      <c r="C6" s="39" t="s">
        <v>2</v>
      </c>
      <c r="D6" s="40" t="s">
        <v>3</v>
      </c>
      <c r="E6" s="41" t="s">
        <v>4</v>
      </c>
      <c r="F6" s="41" t="s">
        <v>5</v>
      </c>
      <c r="G6" s="41" t="s">
        <v>6</v>
      </c>
      <c r="H6" s="41" t="s">
        <v>7</v>
      </c>
      <c r="I6" s="41" t="s">
        <v>8</v>
      </c>
      <c r="J6" s="41" t="s">
        <v>9</v>
      </c>
      <c r="K6" s="41" t="s">
        <v>10</v>
      </c>
      <c r="L6" s="41" t="s">
        <v>11</v>
      </c>
      <c r="M6" s="41" t="s">
        <v>12</v>
      </c>
      <c r="N6" s="40" t="s">
        <v>13</v>
      </c>
      <c r="O6" s="93"/>
      <c r="P6" s="95"/>
      <c r="Q6" s="91"/>
    </row>
    <row r="7" spans="1:17" ht="17.100000000000001" customHeight="1">
      <c r="A7" s="37">
        <v>2016</v>
      </c>
      <c r="B7" s="35">
        <v>78166</v>
      </c>
      <c r="C7" s="58">
        <v>108040</v>
      </c>
      <c r="D7" s="59">
        <v>98940</v>
      </c>
      <c r="E7" s="60">
        <v>124700</v>
      </c>
      <c r="F7" s="60">
        <v>104660</v>
      </c>
      <c r="G7" s="60">
        <v>103400</v>
      </c>
      <c r="H7" s="60">
        <v>105740</v>
      </c>
      <c r="I7" s="60">
        <v>121540</v>
      </c>
      <c r="J7" s="60">
        <v>140720</v>
      </c>
      <c r="K7" s="60">
        <v>116660</v>
      </c>
      <c r="L7" s="60">
        <v>112880</v>
      </c>
      <c r="M7" s="60">
        <v>103180</v>
      </c>
      <c r="N7" s="59">
        <v>104980</v>
      </c>
      <c r="O7" s="67">
        <f>SUM(C7:N7)</f>
        <v>1345440</v>
      </c>
      <c r="P7" s="68">
        <f>O7/B7</f>
        <v>17.212598828134993</v>
      </c>
      <c r="Q7" s="61">
        <f>P7/1000</f>
        <v>1.7212598828134994E-2</v>
      </c>
    </row>
    <row r="8" spans="1:17" s="4" customFormat="1" ht="15" thickBot="1">
      <c r="A8" s="38">
        <v>2015</v>
      </c>
      <c r="B8" s="36">
        <v>77808</v>
      </c>
      <c r="C8" s="62">
        <v>99560</v>
      </c>
      <c r="D8" s="63">
        <v>105280</v>
      </c>
      <c r="E8" s="64">
        <v>97200</v>
      </c>
      <c r="F8" s="64">
        <v>114820</v>
      </c>
      <c r="G8" s="64">
        <v>105980</v>
      </c>
      <c r="H8" s="64">
        <v>89620</v>
      </c>
      <c r="I8" s="64">
        <v>130540</v>
      </c>
      <c r="J8" s="64">
        <v>142780</v>
      </c>
      <c r="K8" s="64">
        <v>113340</v>
      </c>
      <c r="L8" s="64">
        <v>96420</v>
      </c>
      <c r="M8" s="64">
        <v>103600</v>
      </c>
      <c r="N8" s="65">
        <v>97900</v>
      </c>
      <c r="O8" s="42">
        <f>SUM(C8:N8)</f>
        <v>1297040</v>
      </c>
      <c r="P8" s="66">
        <f>O8/B8</f>
        <v>16.669751182397697</v>
      </c>
      <c r="Q8" s="43">
        <f>P8/1000</f>
        <v>1.6669751182397698E-2</v>
      </c>
    </row>
    <row r="11" spans="1:17">
      <c r="H11" s="11"/>
    </row>
    <row r="32" spans="2:10">
      <c r="B32" s="72" t="s">
        <v>15</v>
      </c>
      <c r="C32" s="72"/>
      <c r="D32" s="72"/>
      <c r="E32" s="72"/>
      <c r="F32" s="72"/>
      <c r="G32" s="72"/>
      <c r="H32" s="72"/>
      <c r="I32" s="72"/>
      <c r="J32" s="72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7: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