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D7" i="3"/>
  <c r="E7"/>
  <c r="F7"/>
  <c r="G7"/>
  <c r="H7"/>
  <c r="I7"/>
  <c r="J7"/>
  <c r="K7"/>
  <c r="L7"/>
  <c r="M7"/>
  <c r="N7"/>
  <c r="C7"/>
  <c r="D8" i="2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D8" i="1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O7" i="2" l="1"/>
  <c r="P7" s="1"/>
  <c r="Q7" s="1"/>
  <c r="O8" i="4"/>
  <c r="P8" s="1"/>
  <c r="Q8" s="1"/>
  <c r="O7"/>
  <c r="P7" s="1"/>
  <c r="Q7" s="1"/>
  <c r="O8" i="1" l="1"/>
  <c r="P8" s="1"/>
  <c r="Q8" s="1"/>
  <c r="O7" i="3"/>
  <c r="P7" s="1"/>
  <c r="Q7" s="1"/>
  <c r="O7" i="1"/>
  <c r="P7" s="1"/>
  <c r="Q7" s="1"/>
  <c r="O8" i="2" l="1"/>
  <c r="P8" s="1"/>
  <c r="Q8" s="1"/>
  <c r="M8" i="3" l="1"/>
  <c r="L8"/>
  <c r="H8"/>
  <c r="G8"/>
  <c r="E8"/>
  <c r="D8"/>
  <c r="F8"/>
  <c r="J8"/>
  <c r="K8"/>
  <c r="N8"/>
  <c r="C8" l="1"/>
  <c r="I8" l="1"/>
  <c r="O8" s="1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<sst xmlns="http://schemas.openxmlformats.org/spreadsheetml/2006/main" count="76" uniqueCount="23">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</sst>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/>
    </xf>
    <xf numFmtId="3" fontId="17" fillId="0" borderId="16" xfId="0" applyNumberFormat="1" applyFont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21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6" xfId="0" applyNumberFormat="1" applyFont="1" applyBorder="1" applyAlignment="1">
      <alignment horizontal="center" vertical="center"/>
    </xf>
    <xf numFmtId="4" fontId="23" fillId="4" borderId="16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4" fontId="23" fillId="4" borderId="10" xfId="0" applyNumberFormat="1" applyFont="1" applyFill="1" applyBorder="1" applyAlignment="1">
      <alignment horizontal="center" vertical="center"/>
    </xf>
    <xf numFmtId="164" fontId="23" fillId="4" borderId="10" xfId="0" applyNumberFormat="1" applyFont="1" applyFill="1" applyBorder="1" applyAlignment="1">
      <alignment horizontal="center" vertical="center"/>
    </xf>
    <xf numFmtId="4" fontId="23" fillId="5" borderId="10" xfId="0" applyNumberFormat="1" applyFont="1" applyFill="1" applyBorder="1" applyAlignment="1">
      <alignment horizontal="center" vertical="center"/>
    </xf>
    <xf numFmtId="164" fontId="23" fillId="5" borderId="10" xfId="0" applyNumberFormat="1" applyFont="1" applyFill="1" applyBorder="1" applyAlignment="1">
      <alignment horizontal="center" vertical="center"/>
    </xf>
    <xf numFmtId="4" fontId="23" fillId="5" borderId="16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10" xfId="0" applyNumberFormat="1" applyFont="1" applyFill="1" applyBorder="1" applyAlignment="1">
      <alignment horizontal="center" vertical="center"/>
    </xf>
    <xf numFmtId="164" fontId="23" fillId="7" borderId="10" xfId="0" applyNumberFormat="1" applyFont="1" applyFill="1" applyBorder="1" applyAlignment="1">
      <alignment horizontal="center" vertical="center"/>
    </xf>
    <xf numFmtId="4" fontId="23" fillId="7" borderId="16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/>
    </xf>
    <xf numFmtId="164" fontId="23" fillId="8" borderId="10" xfId="0" applyNumberFormat="1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center" vertical="center" wrapText="1"/>
    </xf>
    <xf numFmtId="3" fontId="14" fillId="0" borderId="19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3" xfId="0" applyNumberFormat="1" applyFont="1" applyFill="1" applyBorder="1" applyAlignment="1">
      <alignment horizontal="center" vertical="center"/>
    </xf>
    <xf numFmtId="4" fontId="5" fillId="8" borderId="16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4" fontId="5" fillId="8" borderId="10" xfId="0" applyNumberFormat="1" applyFont="1" applyFill="1" applyBorder="1" applyAlignment="1">
      <alignment horizontal="center" vertical="center" wrapText="1"/>
    </xf>
    <xf numFmtId="3" fontId="20" fillId="0" borderId="10" xfId="1" applyNumberFormat="1" applyFont="1" applyFill="1" applyBorder="1" applyAlignment="1">
      <alignment horizontal="center" vertical="center"/>
    </xf>
    <xf numFmtId="0" fontId="0" fillId="0" borderId="3" xfId="0" applyBorder="1"/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8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theme/theme1.xml" Type="http://schemas.openxmlformats.org/officeDocument/2006/relationships/theme"/>
<Relationship Id="rId12" Target="styles.xml" Type="http://schemas.openxmlformats.org/officeDocument/2006/relationships/styles"/>
<Relationship Id="rId13" Target="sharedStrings.xml" Type="http://schemas.openxmlformats.org/officeDocument/2006/relationships/sharedStrings"/>
<Relationship Id="rId14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20771.267138632495</c:v>
                </c:pt>
                <c:pt idx="1">
                  <c:v>17517.475580249127</c:v>
                </c:pt>
                <c:pt idx="2">
                  <c:v>20423.340801147056</c:v>
                </c:pt>
                <c:pt idx="3">
                  <c:v>22072.265435970967</c:v>
                </c:pt>
                <c:pt idx="4">
                  <c:v>22755.159960569945</c:v>
                </c:pt>
                <c:pt idx="5">
                  <c:v>20012.567434357916</c:v>
                </c:pt>
                <c:pt idx="6">
                  <c:v>21610.307375212833</c:v>
                </c:pt>
                <c:pt idx="7">
                  <c:v>24860.859396003227</c:v>
                </c:pt>
                <c:pt idx="8">
                  <c:v>20633.262837171791</c:v>
                </c:pt>
                <c:pt idx="9">
                  <c:v>20688.334976252354</c:v>
                </c:pt>
                <c:pt idx="10">
                  <c:v>19887.52128326911</c:v>
                </c:pt>
                <c:pt idx="11">
                  <c:v>21027.838515996056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20775.154004106775</c:v>
                </c:pt>
                <c:pt idx="1">
                  <c:v>17601.990893670209</c:v>
                </c:pt>
                <c:pt idx="2">
                  <c:v>21583.340773145253</c:v>
                </c:pt>
                <c:pt idx="3">
                  <c:v>20877.841264172843</c:v>
                </c:pt>
                <c:pt idx="4">
                  <c:v>27951.852513168466</c:v>
                </c:pt>
                <c:pt idx="5">
                  <c:v>22754.102312293544</c:v>
                </c:pt>
                <c:pt idx="6">
                  <c:v>21124.417462726542</c:v>
                </c:pt>
                <c:pt idx="7">
                  <c:v>20895.589679492903</c:v>
                </c:pt>
                <c:pt idx="8">
                  <c:v>19068.136773502367</c:v>
                </c:pt>
                <c:pt idx="9">
                  <c:v>19751.450763324705</c:v>
                </c:pt>
                <c:pt idx="10">
                  <c:v>19336.264619230427</c:v>
                </c:pt>
                <c:pt idx="11">
                  <c:v>19783.778234086243</c:v>
                </c:pt>
              </c:numCache>
            </c:numRef>
          </c:val>
        </c:ser>
        <c:marker val="1"/>
        <c:axId val="68564096"/>
        <c:axId val="68565632"/>
      </c:lineChart>
      <c:catAx>
        <c:axId val="68564096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68565632"/>
        <c:crossesAt val="0"/>
        <c:auto val="1"/>
        <c:lblAlgn val="ctr"/>
        <c:lblOffset val="100"/>
      </c:catAx>
      <c:valAx>
        <c:axId val="6856563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68564096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283"/>
          <c:w val="0.52418879056047263"/>
          <c:h val="7.5527441092335404E-2"/>
        </c:manualLayout>
      </c:layout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848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185.03461296412837</c:v>
                </c:pt>
                <c:pt idx="1">
                  <c:v>397.36941472624289</c:v>
                </c:pt>
                <c:pt idx="2">
                  <c:v>418.60289490245435</c:v>
                </c:pt>
                <c:pt idx="3">
                  <c:v>201.71806167400882</c:v>
                </c:pt>
                <c:pt idx="4">
                  <c:v>244.18502202643174</c:v>
                </c:pt>
                <c:pt idx="5">
                  <c:v>186.55129011957206</c:v>
                </c:pt>
                <c:pt idx="6">
                  <c:v>271.48521082441783</c:v>
                </c:pt>
                <c:pt idx="7">
                  <c:v>277.55191944619258</c:v>
                </c:pt>
                <c:pt idx="8">
                  <c:v>221.43486469477656</c:v>
                </c:pt>
                <c:pt idx="9">
                  <c:v>600.60415355569535</c:v>
                </c:pt>
                <c:pt idx="10">
                  <c:v>206.26809314033983</c:v>
                </c:pt>
                <c:pt idx="11">
                  <c:v>248.73505349276275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229.87490802060339</c:v>
                </c:pt>
                <c:pt idx="1">
                  <c:v>320.92925470408915</c:v>
                </c:pt>
                <c:pt idx="2">
                  <c:v>181.18273604793075</c:v>
                </c:pt>
                <c:pt idx="3">
                  <c:v>163.85221346943305</c:v>
                </c:pt>
                <c:pt idx="4">
                  <c:v>234.74980583601462</c:v>
                </c:pt>
                <c:pt idx="5">
                  <c:v>165.42771552202373</c:v>
                </c:pt>
                <c:pt idx="6">
                  <c:v>324.55342283368469</c:v>
                </c:pt>
                <c:pt idx="7">
                  <c:v>179.6072339953401</c:v>
                </c:pt>
                <c:pt idx="8">
                  <c:v>237.90080994119606</c:v>
                </c:pt>
                <c:pt idx="9">
                  <c:v>185.90924220570287</c:v>
                </c:pt>
                <c:pt idx="10">
                  <c:v>149.67269499611672</c:v>
                </c:pt>
                <c:pt idx="11">
                  <c:v>33.085543104404749</c:v>
                </c:pt>
              </c:numCache>
            </c:numRef>
          </c:val>
        </c:ser>
        <c:marker val="1"/>
        <c:axId val="188631296"/>
        <c:axId val="188793600"/>
      </c:lineChart>
      <c:catAx>
        <c:axId val="188631296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88793600"/>
        <c:crossesAt val="0"/>
        <c:auto val="1"/>
        <c:lblAlgn val="ctr"/>
        <c:lblOffset val="100"/>
      </c:catAx>
      <c:valAx>
        <c:axId val="18879360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88631296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195"/>
          <c:w val="0.52571251548946718"/>
          <c:h val="0.11075973149777101"/>
        </c:manualLayout>
      </c:layout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897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661.05601062652204</c:v>
                </c:pt>
                <c:pt idx="1">
                  <c:v>0</c:v>
                </c:pt>
                <c:pt idx="2">
                  <c:v>651.45229134381225</c:v>
                </c:pt>
                <c:pt idx="3">
                  <c:v>637.04671241974768</c:v>
                </c:pt>
                <c:pt idx="4">
                  <c:v>635.44609253929605</c:v>
                </c:pt>
                <c:pt idx="5">
                  <c:v>0</c:v>
                </c:pt>
                <c:pt idx="6">
                  <c:v>590.62873588665047</c:v>
                </c:pt>
                <c:pt idx="7">
                  <c:v>568.22005756032763</c:v>
                </c:pt>
                <c:pt idx="8">
                  <c:v>1194.062430816914</c:v>
                </c:pt>
                <c:pt idx="9">
                  <c:v>616.23865397387647</c:v>
                </c:pt>
                <c:pt idx="10">
                  <c:v>641.84857206110257</c:v>
                </c:pt>
                <c:pt idx="11">
                  <c:v>574.62253708213416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485.2546321979363</c:v>
                </c:pt>
                <c:pt idx="1">
                  <c:v>1205.2590702318873</c:v>
                </c:pt>
                <c:pt idx="2">
                  <c:v>434.83856651503385</c:v>
                </c:pt>
                <c:pt idx="3">
                  <c:v>614.44580051037394</c:v>
                </c:pt>
                <c:pt idx="4">
                  <c:v>0</c:v>
                </c:pt>
                <c:pt idx="5">
                  <c:v>593.96427382669481</c:v>
                </c:pt>
                <c:pt idx="6">
                  <c:v>523.06668146011316</c:v>
                </c:pt>
                <c:pt idx="7">
                  <c:v>532.5196937756574</c:v>
                </c:pt>
                <c:pt idx="8">
                  <c:v>0</c:v>
                </c:pt>
                <c:pt idx="9">
                  <c:v>497.85864861866196</c:v>
                </c:pt>
                <c:pt idx="10">
                  <c:v>0</c:v>
                </c:pt>
                <c:pt idx="11">
                  <c:v>644.38033950959732</c:v>
                </c:pt>
              </c:numCache>
            </c:numRef>
          </c:val>
        </c:ser>
        <c:marker val="1"/>
        <c:axId val="66614784"/>
        <c:axId val="66616320"/>
      </c:lineChart>
      <c:catAx>
        <c:axId val="66614784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66616320"/>
        <c:crossesAt val="0"/>
        <c:auto val="1"/>
        <c:lblAlgn val="ctr"/>
        <c:lblOffset val="100"/>
      </c:catAx>
      <c:valAx>
        <c:axId val="6661632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66614784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144"/>
        </c:manualLayout>
      </c:layout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298</c:v>
                </c:pt>
                <c:pt idx="1">
                  <c:v>396</c:v>
                </c:pt>
                <c:pt idx="2">
                  <c:v>387</c:v>
                </c:pt>
                <c:pt idx="3">
                  <c:v>348</c:v>
                </c:pt>
                <c:pt idx="4">
                  <c:v>410</c:v>
                </c:pt>
                <c:pt idx="5">
                  <c:v>408</c:v>
                </c:pt>
                <c:pt idx="6">
                  <c:v>596</c:v>
                </c:pt>
                <c:pt idx="7">
                  <c:v>492</c:v>
                </c:pt>
                <c:pt idx="8">
                  <c:v>594</c:v>
                </c:pt>
                <c:pt idx="9">
                  <c:v>446</c:v>
                </c:pt>
                <c:pt idx="10">
                  <c:v>851</c:v>
                </c:pt>
                <c:pt idx="11">
                  <c:v>273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424</c:v>
                </c:pt>
                <c:pt idx="1">
                  <c:v>379</c:v>
                </c:pt>
                <c:pt idx="2">
                  <c:v>501</c:v>
                </c:pt>
                <c:pt idx="3">
                  <c:v>362</c:v>
                </c:pt>
                <c:pt idx="4">
                  <c:v>579</c:v>
                </c:pt>
                <c:pt idx="5">
                  <c:v>383</c:v>
                </c:pt>
                <c:pt idx="6">
                  <c:v>420</c:v>
                </c:pt>
                <c:pt idx="7">
                  <c:v>534</c:v>
                </c:pt>
                <c:pt idx="8">
                  <c:v>645</c:v>
                </c:pt>
                <c:pt idx="9">
                  <c:v>455</c:v>
                </c:pt>
                <c:pt idx="10">
                  <c:v>471</c:v>
                </c:pt>
                <c:pt idx="11">
                  <c:v>364</c:v>
                </c:pt>
              </c:numCache>
            </c:numRef>
          </c:val>
        </c:ser>
        <c:marker val="1"/>
        <c:axId val="66899328"/>
        <c:axId val="66901120"/>
      </c:lineChart>
      <c:catAx>
        <c:axId val="66899328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66901120"/>
        <c:crosses val="autoZero"/>
        <c:auto val="1"/>
        <c:lblAlgn val="ctr"/>
        <c:lblOffset val="100"/>
      </c:catAx>
      <c:valAx>
        <c:axId val="6690112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66899328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372"/>
          <c:y val="0.85056911988823958"/>
          <c:w val="0.36796145739235353"/>
          <c:h val="0.12152495554991163"/>
        </c:manualLayout>
      </c:layout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0">
          <cell r="C90">
            <v>229.87490802060339</v>
          </cell>
          <cell r="D90">
            <v>320.92925470408915</v>
          </cell>
          <cell r="E90">
            <v>181.18273604793075</v>
          </cell>
          <cell r="F90">
            <v>163.85221346943305</v>
          </cell>
          <cell r="G90">
            <v>234.74980583601462</v>
          </cell>
          <cell r="H90">
            <v>165.42771552202373</v>
          </cell>
          <cell r="I90">
            <v>324.55342283368469</v>
          </cell>
          <cell r="J90">
            <v>179.6072339953401</v>
          </cell>
          <cell r="K90">
            <v>237.90080994119606</v>
          </cell>
          <cell r="L90">
            <v>185.90924220570287</v>
          </cell>
          <cell r="M90">
            <v>149.67269499611672</v>
          </cell>
          <cell r="N90">
            <v>33.085543104404749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0">
          <cell r="C90">
            <v>185.03461296412837</v>
          </cell>
          <cell r="D90">
            <v>397.36941472624289</v>
          </cell>
          <cell r="E90">
            <v>418.60289490245435</v>
          </cell>
          <cell r="F90">
            <v>201.71806167400882</v>
          </cell>
          <cell r="G90">
            <v>244.18502202643174</v>
          </cell>
          <cell r="H90">
            <v>186.55129011957206</v>
          </cell>
          <cell r="I90">
            <v>271.48521082441783</v>
          </cell>
          <cell r="J90">
            <v>277.55191944619258</v>
          </cell>
          <cell r="K90">
            <v>221.43486469477656</v>
          </cell>
          <cell r="L90">
            <v>600.60415355569535</v>
          </cell>
          <cell r="M90">
            <v>206.26809314033983</v>
          </cell>
          <cell r="N90">
            <v>248.73505349276275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9">
          <cell r="C89">
            <v>485.2546321979363</v>
          </cell>
          <cell r="D89">
            <v>1205.2590702318873</v>
          </cell>
          <cell r="E89">
            <v>434.83856651503385</v>
          </cell>
          <cell r="F89">
            <v>614.44580051037394</v>
          </cell>
          <cell r="G89">
            <v>0</v>
          </cell>
          <cell r="H89">
            <v>593.96427382669481</v>
          </cell>
          <cell r="I89">
            <v>523.06668146011316</v>
          </cell>
          <cell r="J89">
            <v>532.5196937756574</v>
          </cell>
          <cell r="K89">
            <v>0</v>
          </cell>
          <cell r="L89">
            <v>497.85864861866196</v>
          </cell>
          <cell r="M89">
            <v>0</v>
          </cell>
          <cell r="N89">
            <v>644.38033950959732</v>
          </cell>
        </row>
      </sheetData>
      <sheetData sheetId="1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9">
          <cell r="C89">
            <v>661.05601062652204</v>
          </cell>
          <cell r="D89">
            <v>0</v>
          </cell>
          <cell r="E89">
            <v>651.45229134381225</v>
          </cell>
          <cell r="F89">
            <v>637.04671241974768</v>
          </cell>
          <cell r="G89">
            <v>635.44609253929605</v>
          </cell>
          <cell r="H89">
            <v>0</v>
          </cell>
          <cell r="I89">
            <v>590.62873588665047</v>
          </cell>
          <cell r="J89">
            <v>568.22005756032763</v>
          </cell>
          <cell r="K89">
            <v>1194.062430816914</v>
          </cell>
          <cell r="L89">
            <v>616.23865397387647</v>
          </cell>
          <cell r="M89">
            <v>641.84857206110257</v>
          </cell>
          <cell r="N89">
            <v>574.62253708213416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21">
          <cell r="F21">
            <v>20775.154004106775</v>
          </cell>
          <cell r="G21">
            <v>17601.990893670209</v>
          </cell>
          <cell r="H21">
            <v>21583.340773145253</v>
          </cell>
          <cell r="I21">
            <v>20877.841264172843</v>
          </cell>
          <cell r="J21">
            <v>27951.852513168466</v>
          </cell>
          <cell r="K21">
            <v>22754.102312293544</v>
          </cell>
          <cell r="L21">
            <v>21124.417462726542</v>
          </cell>
          <cell r="M21">
            <v>20895.589679492903</v>
          </cell>
          <cell r="N21">
            <v>19068.136773502367</v>
          </cell>
          <cell r="O21">
            <v>19751.450763324705</v>
          </cell>
          <cell r="P21">
            <v>19336.264619230427</v>
          </cell>
          <cell r="Q21">
            <v>19783.778234086243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21">
          <cell r="F21">
            <v>20771.267138632495</v>
          </cell>
          <cell r="G21">
            <v>17517.475580249127</v>
          </cell>
          <cell r="H21">
            <v>20423.340801147056</v>
          </cell>
          <cell r="I21">
            <v>22072.265435970967</v>
          </cell>
          <cell r="J21">
            <v>22755.159960569945</v>
          </cell>
          <cell r="K21">
            <v>20012.567434357916</v>
          </cell>
          <cell r="L21">
            <v>21610.307375212833</v>
          </cell>
          <cell r="M21">
            <v>24860.859396003227</v>
          </cell>
          <cell r="N21">
            <v>20633.262837171791</v>
          </cell>
          <cell r="O21">
            <v>20688.334976252354</v>
          </cell>
          <cell r="P21">
            <v>19887.52128326911</v>
          </cell>
          <cell r="Q21">
            <v>21027.838515996056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S13" sqref="S13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2" t="s">
        <v>18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5" t="s">
        <v>1</v>
      </c>
      <c r="C5" s="74" t="s">
        <v>16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7" t="s">
        <v>17</v>
      </c>
      <c r="P5" s="70" t="s">
        <v>0</v>
      </c>
      <c r="Q5" s="70" t="s">
        <v>19</v>
      </c>
    </row>
    <row r="6" spans="1:17" s="5" customFormat="1" ht="17.100000000000001" customHeight="1" thickBot="1">
      <c r="A6" s="1"/>
      <c r="B6" s="76"/>
      <c r="C6" s="33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4" t="s">
        <v>13</v>
      </c>
      <c r="O6" s="78"/>
      <c r="P6" s="71"/>
      <c r="Q6" s="71"/>
    </row>
    <row r="7" spans="1:17" s="5" customFormat="1" ht="16.05" customHeight="1">
      <c r="A7" s="17">
        <v>2016</v>
      </c>
      <c r="B7" s="27">
        <v>710</v>
      </c>
      <c r="C7" s="15">
        <f>[5]AXARQUIA!F21</f>
        <v>20775.154004106775</v>
      </c>
      <c r="D7" s="16">
        <f>[5]AXARQUIA!G21</f>
        <v>17601.990893670209</v>
      </c>
      <c r="E7" s="16">
        <f>[5]AXARQUIA!H21</f>
        <v>21583.340773145253</v>
      </c>
      <c r="F7" s="16">
        <f>[5]AXARQUIA!I21</f>
        <v>20877.841264172843</v>
      </c>
      <c r="G7" s="16">
        <f>[5]AXARQUIA!J21</f>
        <v>27951.852513168466</v>
      </c>
      <c r="H7" s="16">
        <f>[5]AXARQUIA!K21</f>
        <v>22754.102312293544</v>
      </c>
      <c r="I7" s="16">
        <f>[5]AXARQUIA!L21</f>
        <v>21124.417462726542</v>
      </c>
      <c r="J7" s="16">
        <f>[5]AXARQUIA!M21</f>
        <v>20895.589679492903</v>
      </c>
      <c r="K7" s="16">
        <f>[5]AXARQUIA!N21</f>
        <v>19068.136773502367</v>
      </c>
      <c r="L7" s="16">
        <f>[5]AXARQUIA!O21</f>
        <v>19751.450763324705</v>
      </c>
      <c r="M7" s="16">
        <f>[5]AXARQUIA!P21</f>
        <v>19336.264619230427</v>
      </c>
      <c r="N7" s="15">
        <f>[5]AXARQUIA!Q21</f>
        <v>19783.778234086243</v>
      </c>
      <c r="O7" s="46">
        <f>SUM(C7:N7)</f>
        <v>251503.91929292027</v>
      </c>
      <c r="P7" s="47">
        <f>O7/B7</f>
        <v>354.2308722435497</v>
      </c>
      <c r="Q7" s="48">
        <f>P7/1000</f>
        <v>0.35423087224354971</v>
      </c>
    </row>
    <row r="8" spans="1:17" s="6" customFormat="1" ht="16.05" customHeight="1" thickBot="1">
      <c r="A8" s="18">
        <v>2015</v>
      </c>
      <c r="B8" s="28">
        <v>723</v>
      </c>
      <c r="C8" s="31">
        <f>[6]AXARQUIA!F21</f>
        <v>20771.267138632495</v>
      </c>
      <c r="D8" s="19">
        <f>[6]AXARQUIA!G21</f>
        <v>17517.475580249127</v>
      </c>
      <c r="E8" s="19">
        <f>[6]AXARQUIA!H21</f>
        <v>20423.340801147056</v>
      </c>
      <c r="F8" s="19">
        <f>[6]AXARQUIA!I21</f>
        <v>22072.265435970967</v>
      </c>
      <c r="G8" s="19">
        <f>[6]AXARQUIA!J21</f>
        <v>22755.159960569945</v>
      </c>
      <c r="H8" s="19">
        <f>[6]AXARQUIA!K21</f>
        <v>20012.567434357916</v>
      </c>
      <c r="I8" s="19">
        <f>[6]AXARQUIA!L21</f>
        <v>21610.307375212833</v>
      </c>
      <c r="J8" s="19">
        <f>[6]AXARQUIA!M21</f>
        <v>24860.859396003227</v>
      </c>
      <c r="K8" s="19">
        <f>[6]AXARQUIA!N21</f>
        <v>20633.262837171791</v>
      </c>
      <c r="L8" s="19">
        <f>[6]AXARQUIA!O21</f>
        <v>20688.334976252354</v>
      </c>
      <c r="M8" s="19">
        <f>[6]AXARQUIA!P21</f>
        <v>19887.52128326911</v>
      </c>
      <c r="N8" s="31">
        <f>[6]AXARQUIA!Q21</f>
        <v>21027.838515996056</v>
      </c>
      <c r="O8" s="43">
        <f>SUM(C8:N8)</f>
        <v>252260.20073483285</v>
      </c>
      <c r="P8" s="44">
        <f>O8/B8</f>
        <v>348.90760820862079</v>
      </c>
      <c r="Q8" s="45">
        <f>P8/1000</f>
        <v>0.34890760820862077</v>
      </c>
    </row>
    <row r="22" spans="2:13" ht="15.75" customHeight="1"/>
    <row r="32" spans="2:13">
      <c r="B32" s="73" t="s">
        <v>14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selection activeCell="D7" sqref="D7:M8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2" t="s">
        <v>20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7" ht="17.25" customHeight="1"/>
    <row r="4" spans="1:17" ht="17.25" customHeight="1" thickBot="1"/>
    <row r="5" spans="1:17" ht="16.5" customHeight="1">
      <c r="A5" s="5"/>
      <c r="B5" s="81" t="s">
        <v>1</v>
      </c>
      <c r="C5" s="74" t="s">
        <v>16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83" t="s">
        <v>17</v>
      </c>
      <c r="P5" s="79" t="s">
        <v>0</v>
      </c>
      <c r="Q5" s="79" t="s">
        <v>19</v>
      </c>
    </row>
    <row r="6" spans="1:17" ht="17.100000000000001" customHeight="1" thickBot="1">
      <c r="A6" s="5"/>
      <c r="B6" s="82"/>
      <c r="C6" s="3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2" t="s">
        <v>13</v>
      </c>
      <c r="O6" s="84"/>
      <c r="P6" s="80"/>
      <c r="Q6" s="80"/>
    </row>
    <row r="7" spans="1:17" s="13" customFormat="1" ht="16.05" customHeight="1">
      <c r="A7" s="17">
        <v>2016</v>
      </c>
      <c r="B7" s="27">
        <v>710</v>
      </c>
      <c r="C7" s="15">
        <f>'[1]Por Municipio - 2016'!C90</f>
        <v>229.87490802060339</v>
      </c>
      <c r="D7" s="16">
        <f>'[1]Por Municipio - 2016'!D90</f>
        <v>320.92925470408915</v>
      </c>
      <c r="E7" s="16">
        <f>'[1]Por Municipio - 2016'!E90</f>
        <v>181.18273604793075</v>
      </c>
      <c r="F7" s="16">
        <f>'[1]Por Municipio - 2016'!F90</f>
        <v>163.85221346943305</v>
      </c>
      <c r="G7" s="16">
        <f>'[1]Por Municipio - 2016'!G90</f>
        <v>234.74980583601462</v>
      </c>
      <c r="H7" s="16">
        <f>'[1]Por Municipio - 2016'!H90</f>
        <v>165.42771552202373</v>
      </c>
      <c r="I7" s="16">
        <f>'[1]Por Municipio - 2016'!I90</f>
        <v>324.55342283368469</v>
      </c>
      <c r="J7" s="16">
        <f>'[1]Por Municipio - 2016'!J90</f>
        <v>179.6072339953401</v>
      </c>
      <c r="K7" s="16">
        <f>'[1]Por Municipio - 2016'!K90</f>
        <v>237.90080994119606</v>
      </c>
      <c r="L7" s="16">
        <f>'[1]Por Municipio - 2016'!L90</f>
        <v>185.90924220570287</v>
      </c>
      <c r="M7" s="16">
        <f>'[1]Por Municipio - 2016'!M90</f>
        <v>149.67269499611672</v>
      </c>
      <c r="N7" s="15">
        <f>'[1]Por Municipio - 2016'!N90</f>
        <v>33.085543104404749</v>
      </c>
      <c r="O7" s="46">
        <f>SUM(C7:N7)</f>
        <v>2406.7455806765397</v>
      </c>
      <c r="P7" s="49">
        <f>O7/B7</f>
        <v>3.3897825079951263</v>
      </c>
      <c r="Q7" s="50">
        <f>P7/1000</f>
        <v>3.3897825079951265E-3</v>
      </c>
    </row>
    <row r="8" spans="1:17" s="7" customFormat="1" ht="16.05" customHeight="1" thickBot="1">
      <c r="A8" s="18">
        <v>2015</v>
      </c>
      <c r="B8" s="28">
        <v>723</v>
      </c>
      <c r="C8" s="31">
        <f>'[2]Por Municipio - 2015'!C90</f>
        <v>185.03461296412837</v>
      </c>
      <c r="D8" s="19">
        <f>'[2]Por Municipio - 2015'!D90</f>
        <v>397.36941472624289</v>
      </c>
      <c r="E8" s="19">
        <f>'[2]Por Municipio - 2015'!E90</f>
        <v>418.60289490245435</v>
      </c>
      <c r="F8" s="19">
        <f>'[2]Por Municipio - 2015'!F90</f>
        <v>201.71806167400882</v>
      </c>
      <c r="G8" s="19">
        <f>'[2]Por Municipio - 2015'!G90</f>
        <v>244.18502202643174</v>
      </c>
      <c r="H8" s="19">
        <f>'[2]Por Municipio - 2015'!H90</f>
        <v>186.55129011957206</v>
      </c>
      <c r="I8" s="19">
        <f>'[2]Por Municipio - 2015'!I90</f>
        <v>271.48521082441783</v>
      </c>
      <c r="J8" s="19">
        <f>'[2]Por Municipio - 2015'!J90</f>
        <v>277.55191944619258</v>
      </c>
      <c r="K8" s="19">
        <f>'[2]Por Municipio - 2015'!K90</f>
        <v>221.43486469477656</v>
      </c>
      <c r="L8" s="19">
        <f>'[2]Por Municipio - 2015'!L90</f>
        <v>600.60415355569535</v>
      </c>
      <c r="M8" s="19">
        <f>'[2]Por Municipio - 2015'!M90</f>
        <v>206.26809314033983</v>
      </c>
      <c r="N8" s="31">
        <f>'[2]Por Municipio - 2015'!N90</f>
        <v>248.73505349276275</v>
      </c>
      <c r="O8" s="43">
        <f>SUM(C8:N8)</f>
        <v>3459.5405915670231</v>
      </c>
      <c r="P8" s="51">
        <f>O8/B8</f>
        <v>4.784980071323683</v>
      </c>
      <c r="Q8" s="52">
        <f>P8/1000</f>
        <v>4.7849800713236834E-3</v>
      </c>
    </row>
    <row r="31" spans="2:14">
      <c r="B31" s="73" t="s">
        <v>15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D7" sqref="D7:M8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2" t="s">
        <v>21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4" spans="1:17" ht="15" thickBot="1"/>
    <row r="5" spans="1:17" ht="16.5" customHeight="1">
      <c r="A5" s="5"/>
      <c r="B5" s="87" t="s">
        <v>1</v>
      </c>
      <c r="C5" s="74" t="s">
        <v>16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89" t="s">
        <v>17</v>
      </c>
      <c r="P5" s="85" t="s">
        <v>0</v>
      </c>
      <c r="Q5" s="85" t="s">
        <v>19</v>
      </c>
    </row>
    <row r="6" spans="1:17" ht="17.100000000000001" customHeight="1" thickBot="1">
      <c r="A6" s="5"/>
      <c r="B6" s="88"/>
      <c r="C6" s="25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9" t="s">
        <v>13</v>
      </c>
      <c r="O6" s="90"/>
      <c r="P6" s="86"/>
      <c r="Q6" s="86"/>
    </row>
    <row r="7" spans="1:17" s="13" customFormat="1" ht="16.05" customHeight="1">
      <c r="A7" s="17">
        <v>2016</v>
      </c>
      <c r="B7" s="27">
        <v>710</v>
      </c>
      <c r="C7" s="26">
        <f>'[3]VIDRIO POR MUNICIPIOS'!C89</f>
        <v>485.2546321979363</v>
      </c>
      <c r="D7" s="16">
        <f>'[3]VIDRIO POR MUNICIPIOS'!D89</f>
        <v>1205.2590702318873</v>
      </c>
      <c r="E7" s="16">
        <f>'[3]VIDRIO POR MUNICIPIOS'!E89</f>
        <v>434.83856651503385</v>
      </c>
      <c r="F7" s="16">
        <f>'[3]VIDRIO POR MUNICIPIOS'!F89</f>
        <v>614.44580051037394</v>
      </c>
      <c r="G7" s="16">
        <f>'[3]VIDRIO POR MUNICIPIOS'!G89</f>
        <v>0</v>
      </c>
      <c r="H7" s="16">
        <f>'[3]VIDRIO POR MUNICIPIOS'!H89</f>
        <v>593.96427382669481</v>
      </c>
      <c r="I7" s="16">
        <f>'[3]VIDRIO POR MUNICIPIOS'!I89</f>
        <v>523.06668146011316</v>
      </c>
      <c r="J7" s="16">
        <f>'[3]VIDRIO POR MUNICIPIOS'!J89</f>
        <v>532.5196937756574</v>
      </c>
      <c r="K7" s="16">
        <f>'[3]VIDRIO POR MUNICIPIOS'!K89</f>
        <v>0</v>
      </c>
      <c r="L7" s="16">
        <f>'[3]VIDRIO POR MUNICIPIOS'!L89</f>
        <v>497.85864861866196</v>
      </c>
      <c r="M7" s="16">
        <f>'[3]VIDRIO POR MUNICIPIOS'!M89</f>
        <v>0</v>
      </c>
      <c r="N7" s="26">
        <f>'[3]VIDRIO POR MUNICIPIOS'!N89</f>
        <v>644.38033950959732</v>
      </c>
      <c r="O7" s="46">
        <f>SUM(C7:N7)</f>
        <v>5531.587706645957</v>
      </c>
      <c r="P7" s="53">
        <f>O7/B7</f>
        <v>7.7909686009097987</v>
      </c>
      <c r="Q7" s="54">
        <f>P7/1000</f>
        <v>7.790968600909799E-3</v>
      </c>
    </row>
    <row r="8" spans="1:17" s="4" customFormat="1" ht="16.05" customHeight="1" thickBot="1">
      <c r="A8" s="18">
        <v>2015</v>
      </c>
      <c r="B8" s="28">
        <v>723</v>
      </c>
      <c r="C8" s="23">
        <f ca="1">'[4]VIDRIO POR MUNICIPIOS'!C89</f>
        <v>661.05601062652204</v>
      </c>
      <c r="D8" s="24">
        <f ca="1">'[4]VIDRIO POR MUNICIPIOS'!D89</f>
        <v>0</v>
      </c>
      <c r="E8" s="24">
        <f ca="1">'[4]VIDRIO POR MUNICIPIOS'!E89</f>
        <v>651.45229134381225</v>
      </c>
      <c r="F8" s="24">
        <f ca="1">'[4]VIDRIO POR MUNICIPIOS'!F89</f>
        <v>637.04671241974768</v>
      </c>
      <c r="G8" s="24">
        <f ca="1">'[4]VIDRIO POR MUNICIPIOS'!G89</f>
        <v>635.44609253929605</v>
      </c>
      <c r="H8" s="24">
        <f ca="1">'[4]VIDRIO POR MUNICIPIOS'!H89</f>
        <v>0</v>
      </c>
      <c r="I8" s="24">
        <f ca="1">'[4]VIDRIO POR MUNICIPIOS'!I89</f>
        <v>590.62873588665047</v>
      </c>
      <c r="J8" s="24">
        <f ca="1">'[4]VIDRIO POR MUNICIPIOS'!J89</f>
        <v>568.22005756032763</v>
      </c>
      <c r="K8" s="24">
        <f ca="1">'[4]VIDRIO POR MUNICIPIOS'!K89</f>
        <v>1194.062430816914</v>
      </c>
      <c r="L8" s="24">
        <f ca="1">'[4]VIDRIO POR MUNICIPIOS'!L89</f>
        <v>616.23865397387647</v>
      </c>
      <c r="M8" s="24">
        <f ca="1">'[4]VIDRIO POR MUNICIPIOS'!M89</f>
        <v>641.84857206110257</v>
      </c>
      <c r="N8" s="23">
        <f ca="1">'[4]VIDRIO POR MUNICIPIOS'!N89</f>
        <v>574.62253708213416</v>
      </c>
      <c r="O8" s="43">
        <f ca="1">SUM(C8:N8)</f>
        <v>6770.6220943103817</v>
      </c>
      <c r="P8" s="55">
        <f ca="1">O8/B8</f>
        <v>9.3646225370821323</v>
      </c>
      <c r="Q8" s="56">
        <f ca="1">P8/1000</f>
        <v>9.3646225370821318E-3</v>
      </c>
    </row>
    <row r="33" spans="2:13">
      <c r="B33" s="73" t="s">
        <v>15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>
      <selection activeCell="O8" sqref="O8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2" t="s">
        <v>22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4" spans="1:17" ht="15" thickBot="1">
      <c r="B4" s="69"/>
    </row>
    <row r="5" spans="1:17" ht="16.5" customHeight="1">
      <c r="B5" s="97" t="s">
        <v>1</v>
      </c>
      <c r="C5" s="99" t="s">
        <v>16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3" t="s">
        <v>17</v>
      </c>
      <c r="P5" s="95" t="s">
        <v>0</v>
      </c>
      <c r="Q5" s="91" t="s">
        <v>19</v>
      </c>
    </row>
    <row r="6" spans="1:17" ht="17.100000000000001" customHeight="1" thickBot="1">
      <c r="B6" s="98"/>
      <c r="C6" s="38" t="s">
        <v>2</v>
      </c>
      <c r="D6" s="39" t="s">
        <v>3</v>
      </c>
      <c r="E6" s="40" t="s">
        <v>4</v>
      </c>
      <c r="F6" s="40" t="s">
        <v>5</v>
      </c>
      <c r="G6" s="40" t="s">
        <v>6</v>
      </c>
      <c r="H6" s="40" t="s">
        <v>7</v>
      </c>
      <c r="I6" s="40" t="s">
        <v>8</v>
      </c>
      <c r="J6" s="40" t="s">
        <v>9</v>
      </c>
      <c r="K6" s="40" t="s">
        <v>10</v>
      </c>
      <c r="L6" s="40" t="s">
        <v>11</v>
      </c>
      <c r="M6" s="40" t="s">
        <v>12</v>
      </c>
      <c r="N6" s="39" t="s">
        <v>13</v>
      </c>
      <c r="O6" s="94"/>
      <c r="P6" s="96"/>
      <c r="Q6" s="92"/>
    </row>
    <row r="7" spans="1:17" ht="16.05" customHeight="1">
      <c r="A7" s="36">
        <v>2016</v>
      </c>
      <c r="B7" s="68">
        <v>710</v>
      </c>
      <c r="C7" s="57">
        <v>424</v>
      </c>
      <c r="D7" s="58">
        <v>379</v>
      </c>
      <c r="E7" s="59">
        <v>501</v>
      </c>
      <c r="F7" s="59">
        <v>362</v>
      </c>
      <c r="G7" s="59">
        <v>579</v>
      </c>
      <c r="H7" s="59">
        <v>383</v>
      </c>
      <c r="I7" s="59">
        <v>420</v>
      </c>
      <c r="J7" s="59">
        <v>534</v>
      </c>
      <c r="K7" s="59">
        <v>645</v>
      </c>
      <c r="L7" s="59">
        <v>455</v>
      </c>
      <c r="M7" s="59">
        <v>471</v>
      </c>
      <c r="N7" s="58">
        <v>364</v>
      </c>
      <c r="O7" s="66">
        <f>SUM(C7:N7)</f>
        <v>5517</v>
      </c>
      <c r="P7" s="67">
        <f>O7/B7</f>
        <v>7.7704225352112672</v>
      </c>
      <c r="Q7" s="60">
        <f>P7/1000</f>
        <v>7.7704225352112676E-3</v>
      </c>
    </row>
    <row r="8" spans="1:17" s="4" customFormat="1" ht="16.05" customHeight="1" thickBot="1">
      <c r="A8" s="37">
        <v>2015</v>
      </c>
      <c r="B8" s="35">
        <v>723</v>
      </c>
      <c r="C8" s="61">
        <v>298</v>
      </c>
      <c r="D8" s="62">
        <v>396</v>
      </c>
      <c r="E8" s="63">
        <v>387</v>
      </c>
      <c r="F8" s="63">
        <v>348</v>
      </c>
      <c r="G8" s="63">
        <v>410</v>
      </c>
      <c r="H8" s="63">
        <v>408</v>
      </c>
      <c r="I8" s="63">
        <v>596</v>
      </c>
      <c r="J8" s="63">
        <v>492</v>
      </c>
      <c r="K8" s="63">
        <v>594</v>
      </c>
      <c r="L8" s="63">
        <v>446</v>
      </c>
      <c r="M8" s="63">
        <v>851</v>
      </c>
      <c r="N8" s="64">
        <v>273</v>
      </c>
      <c r="O8" s="41">
        <f>SUM(C8:N8)</f>
        <v>5499</v>
      </c>
      <c r="P8" s="65">
        <f>O8/B8</f>
        <v>7.605809128630705</v>
      </c>
      <c r="Q8" s="42">
        <f>P8/1000</f>
        <v>7.6058091286307049E-3</v>
      </c>
    </row>
    <row r="11" spans="1:17">
      <c r="H11" s="11"/>
    </row>
    <row r="32" spans="2:10">
      <c r="B32" s="73" t="s">
        <v>15</v>
      </c>
      <c r="C32" s="73"/>
      <c r="D32" s="73"/>
      <c r="E32" s="73"/>
      <c r="F32" s="73"/>
      <c r="G32" s="73"/>
      <c r="H32" s="73"/>
      <c r="I32" s="73"/>
      <c r="J32" s="73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7: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