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1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8" i="3" l="1"/>
  <c r="O7" i="2"/>
  <c r="P7" s="1"/>
  <c r="Q7" s="1"/>
  <c r="O8" i="4"/>
  <c r="P8" s="1"/>
  <c r="Q8" s="1"/>
  <c r="O7"/>
  <c r="P7" s="1"/>
  <c r="Q7" s="1"/>
  <c r="O8" i="1" l="1"/>
  <c r="P8" s="1"/>
  <c r="Q8" s="1"/>
  <c r="O7" i="3"/>
  <c r="P7" s="1"/>
  <c r="Q7" s="1"/>
  <c r="O7" i="1"/>
  <c r="P7" s="1"/>
  <c r="Q7" s="1"/>
  <c r="P8" i="3" l="1"/>
  <c r="Q8" s="1"/>
  <c r="O8" i="2" l="1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<sst xmlns="http://schemas.openxmlformats.org/spreadsheetml/2006/main" count="76" uniqueCount="23">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</sst>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/>
    </xf>
    <xf numFmtId="3" fontId="17" fillId="0" borderId="16" xfId="0" applyNumberFormat="1" applyFont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21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6" xfId="0" applyNumberFormat="1" applyFont="1" applyBorder="1" applyAlignment="1">
      <alignment horizontal="center" vertical="center"/>
    </xf>
    <xf numFmtId="4" fontId="23" fillId="4" borderId="16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/>
    </xf>
    <xf numFmtId="4" fontId="23" fillId="4" borderId="10" xfId="0" applyNumberFormat="1" applyFont="1" applyFill="1" applyBorder="1" applyAlignment="1">
      <alignment horizontal="center" vertical="center"/>
    </xf>
    <xf numFmtId="164" fontId="23" fillId="4" borderId="10" xfId="0" applyNumberFormat="1" applyFont="1" applyFill="1" applyBorder="1" applyAlignment="1">
      <alignment horizontal="center" vertical="center"/>
    </xf>
    <xf numFmtId="4" fontId="23" fillId="5" borderId="10" xfId="0" applyNumberFormat="1" applyFont="1" applyFill="1" applyBorder="1" applyAlignment="1">
      <alignment horizontal="center" vertical="center"/>
    </xf>
    <xf numFmtId="164" fontId="23" fillId="5" borderId="10" xfId="0" applyNumberFormat="1" applyFont="1" applyFill="1" applyBorder="1" applyAlignment="1">
      <alignment horizontal="center" vertical="center"/>
    </xf>
    <xf numFmtId="4" fontId="23" fillId="5" borderId="16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10" xfId="0" applyNumberFormat="1" applyFont="1" applyFill="1" applyBorder="1" applyAlignment="1">
      <alignment horizontal="center" vertical="center"/>
    </xf>
    <xf numFmtId="164" fontId="23" fillId="7" borderId="10" xfId="0" applyNumberFormat="1" applyFont="1" applyFill="1" applyBorder="1" applyAlignment="1">
      <alignment horizontal="center" vertical="center"/>
    </xf>
    <xf numFmtId="4" fontId="23" fillId="7" borderId="16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164" fontId="23" fillId="8" borderId="10" xfId="0" applyNumberFormat="1" applyFont="1" applyFill="1" applyBorder="1" applyAlignment="1">
      <alignment horizontal="center" vertical="center"/>
    </xf>
    <xf numFmtId="3" fontId="14" fillId="0" borderId="22" xfId="0" applyNumberFormat="1" applyFont="1" applyFill="1" applyBorder="1" applyAlignment="1">
      <alignment horizontal="center" vertical="center" wrapText="1"/>
    </xf>
    <xf numFmtId="3" fontId="14" fillId="0" borderId="19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>
      <alignment horizontal="center" vertical="center"/>
    </xf>
    <xf numFmtId="4" fontId="5" fillId="8" borderId="16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4" fontId="5" fillId="8" borderId="10" xfId="0" applyNumberFormat="1" applyFont="1" applyFill="1" applyBorder="1" applyAlignment="1">
      <alignment horizontal="center" vertical="center" wrapText="1"/>
    </xf>
    <xf numFmtId="3" fontId="20" fillId="0" borderId="10" xfId="1" applyNumberFormat="1" applyFont="1" applyFill="1" applyBorder="1" applyAlignment="1">
      <alignment horizontal="center" vertical="center"/>
    </xf>
    <xf numFmtId="0" fontId="0" fillId="0" borderId="3" xfId="0" applyBorder="1"/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8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styles.xml" Type="http://schemas.openxmlformats.org/officeDocument/2006/relationships/styles"/>
<Relationship Id="rId11" Target="sharedStrings.xml" Type="http://schemas.openxmlformats.org/officeDocument/2006/relationships/sharedStrings"/>
<Relationship Id="rId12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theme/theme1.xml" Type="http://schemas.openxmlformats.org/officeDocument/2006/relationships/theme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116507.05292300285</c:v>
                </c:pt>
                <c:pt idx="1">
                  <c:v>105993.89158608514</c:v>
                </c:pt>
                <c:pt idx="2">
                  <c:v>118125.20643582233</c:v>
                </c:pt>
                <c:pt idx="3">
                  <c:v>124668.29514905911</c:v>
                </c:pt>
                <c:pt idx="4">
                  <c:v>123817.07178108575</c:v>
                </c:pt>
                <c:pt idx="5">
                  <c:v>128747.53440597039</c:v>
                </c:pt>
                <c:pt idx="6">
                  <c:v>130737.4072142198</c:v>
                </c:pt>
                <c:pt idx="7">
                  <c:v>132879.28419532158</c:v>
                </c:pt>
                <c:pt idx="8">
                  <c:v>130093.46226377242</c:v>
                </c:pt>
                <c:pt idx="9">
                  <c:v>125461.48056012519</c:v>
                </c:pt>
                <c:pt idx="10">
                  <c:v>117782.50611884604</c:v>
                </c:pt>
                <c:pt idx="11">
                  <c:v>113345.36612767323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121712.86264649824</c:v>
                </c:pt>
                <c:pt idx="1">
                  <c:v>101434.27551806642</c:v>
                </c:pt>
                <c:pt idx="2">
                  <c:v>119891.15211484651</c:v>
                </c:pt>
                <c:pt idx="3">
                  <c:v>119921.46802384524</c:v>
                </c:pt>
                <c:pt idx="4">
                  <c:v>129038.28865728537</c:v>
                </c:pt>
                <c:pt idx="5">
                  <c:v>130882.04712275437</c:v>
                </c:pt>
                <c:pt idx="6">
                  <c:v>127453.59341416927</c:v>
                </c:pt>
                <c:pt idx="7">
                  <c:v>139938.235938197</c:v>
                </c:pt>
                <c:pt idx="8">
                  <c:v>126748.0595320167</c:v>
                </c:pt>
                <c:pt idx="9">
                  <c:v>112091.69552698811</c:v>
                </c:pt>
                <c:pt idx="10">
                  <c:v>116557.78012084837</c:v>
                </c:pt>
                <c:pt idx="11">
                  <c:v>122418.3965286508</c:v>
                </c:pt>
              </c:numCache>
            </c:numRef>
          </c:val>
        </c:ser>
        <c:marker val="1"/>
        <c:axId val="121264000"/>
        <c:axId val="121265536"/>
      </c:lineChart>
      <c:catAx>
        <c:axId val="12126400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1265536"/>
        <c:crossesAt val="0"/>
        <c:auto val="1"/>
        <c:lblAlgn val="ctr"/>
        <c:lblOffset val="100"/>
      </c:catAx>
      <c:valAx>
        <c:axId val="1212655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1264000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25"/>
          <c:w val="0.52418879056047263"/>
          <c:h val="7.5527441092335404E-2"/>
        </c:manualLayout>
      </c:layout>
    </c:legend>
    <c:plotVisOnly val="1"/>
  </c:chart>
  <c:printSettings>
    <c:headerFooter/>
    <c:pageMargins b="0.75000000000000289" l="0.70000000000000062" r="0.70000000000000062" t="0.750000000000002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0806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5557</c:v>
                </c:pt>
                <c:pt idx="1">
                  <c:v>4287</c:v>
                </c:pt>
                <c:pt idx="2">
                  <c:v>3348</c:v>
                </c:pt>
                <c:pt idx="3">
                  <c:v>5011</c:v>
                </c:pt>
                <c:pt idx="4">
                  <c:v>4153</c:v>
                </c:pt>
                <c:pt idx="5">
                  <c:v>4460</c:v>
                </c:pt>
                <c:pt idx="6">
                  <c:v>6120</c:v>
                </c:pt>
                <c:pt idx="7">
                  <c:v>4674</c:v>
                </c:pt>
                <c:pt idx="8">
                  <c:v>5889</c:v>
                </c:pt>
                <c:pt idx="9">
                  <c:v>4365</c:v>
                </c:pt>
                <c:pt idx="10">
                  <c:v>4970</c:v>
                </c:pt>
                <c:pt idx="11">
                  <c:v>6035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4386</c:v>
                </c:pt>
                <c:pt idx="1">
                  <c:v>4790</c:v>
                </c:pt>
                <c:pt idx="2">
                  <c:v>6743</c:v>
                </c:pt>
                <c:pt idx="3">
                  <c:v>5358</c:v>
                </c:pt>
                <c:pt idx="4">
                  <c:v>5303</c:v>
                </c:pt>
                <c:pt idx="5">
                  <c:v>6605</c:v>
                </c:pt>
                <c:pt idx="6">
                  <c:v>5583</c:v>
                </c:pt>
                <c:pt idx="7">
                  <c:v>4221</c:v>
                </c:pt>
                <c:pt idx="8">
                  <c:v>5530</c:v>
                </c:pt>
                <c:pt idx="9">
                  <c:v>5136</c:v>
                </c:pt>
                <c:pt idx="10">
                  <c:v>6147</c:v>
                </c:pt>
                <c:pt idx="11">
                  <c:v>7691</c:v>
                </c:pt>
              </c:numCache>
            </c:numRef>
          </c:val>
        </c:ser>
        <c:marker val="1"/>
        <c:axId val="122208256"/>
        <c:axId val="122209792"/>
      </c:lineChart>
      <c:catAx>
        <c:axId val="12220825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2209792"/>
        <c:crossesAt val="0"/>
        <c:auto val="1"/>
        <c:lblAlgn val="ctr"/>
        <c:lblOffset val="100"/>
      </c:catAx>
      <c:valAx>
        <c:axId val="1222097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220825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139"/>
          <c:w val="0.52571251548946718"/>
          <c:h val="0.11075973149777101"/>
        </c:manualLayout>
      </c:layout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1863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4146.8076109936574</c:v>
                </c:pt>
                <c:pt idx="1">
                  <c:v>2274.5031712473574</c:v>
                </c:pt>
                <c:pt idx="2">
                  <c:v>2822.3255813953488</c:v>
                </c:pt>
                <c:pt idx="3">
                  <c:v>3016.4904862579278</c:v>
                </c:pt>
                <c:pt idx="4">
                  <c:v>2043.3304979602576</c:v>
                </c:pt>
                <c:pt idx="5">
                  <c:v>2711.3742071881607</c:v>
                </c:pt>
                <c:pt idx="6">
                  <c:v>2877.8012684989426</c:v>
                </c:pt>
                <c:pt idx="7">
                  <c:v>4951.2050739957713</c:v>
                </c:pt>
                <c:pt idx="8">
                  <c:v>2170.4862579281184</c:v>
                </c:pt>
                <c:pt idx="9">
                  <c:v>3085.7241376414208</c:v>
                </c:pt>
                <c:pt idx="10">
                  <c:v>3013.6606874978711</c:v>
                </c:pt>
                <c:pt idx="11">
                  <c:v>2212.2514246466553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2966.6086695954041</c:v>
                </c:pt>
                <c:pt idx="1">
                  <c:v>3253.9574998046414</c:v>
                </c:pt>
                <c:pt idx="2">
                  <c:v>2408.7088607594937</c:v>
                </c:pt>
                <c:pt idx="3">
                  <c:v>2360.5346835443038</c:v>
                </c:pt>
                <c:pt idx="4">
                  <c:v>3204.7073269470015</c:v>
                </c:pt>
                <c:pt idx="5">
                  <c:v>3095.5688006031305</c:v>
                </c:pt>
                <c:pt idx="6">
                  <c:v>5616.5470816449979</c:v>
                </c:pt>
                <c:pt idx="7">
                  <c:v>1774.1153109535162</c:v>
                </c:pt>
                <c:pt idx="8">
                  <c:v>1832.8205279400856</c:v>
                </c:pt>
                <c:pt idx="9">
                  <c:v>2821.6303797468354</c:v>
                </c:pt>
                <c:pt idx="10">
                  <c:v>1858.0819611625247</c:v>
                </c:pt>
                <c:pt idx="11">
                  <c:v>1803.0906329113925</c:v>
                </c:pt>
              </c:numCache>
            </c:numRef>
          </c:val>
        </c:ser>
        <c:marker val="1"/>
        <c:axId val="122513280"/>
        <c:axId val="122514816"/>
      </c:lineChart>
      <c:catAx>
        <c:axId val="12251328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2514816"/>
        <c:crossesAt val="0"/>
        <c:auto val="1"/>
        <c:lblAlgn val="ctr"/>
        <c:lblOffset val="100"/>
      </c:catAx>
      <c:valAx>
        <c:axId val="12251481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2251328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47"/>
        </c:manualLayout>
      </c:layout>
    </c:legend>
    <c:plotVisOnly val="1"/>
  </c:chart>
  <c:printSettings>
    <c:headerFooter/>
    <c:pageMargins b="0.75000000000000311" l="0.70000000000000062" r="0.70000000000000062" t="0.75000000000000311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3797</c:v>
                </c:pt>
                <c:pt idx="1">
                  <c:v>3542</c:v>
                </c:pt>
                <c:pt idx="2">
                  <c:v>3242</c:v>
                </c:pt>
                <c:pt idx="3">
                  <c:v>4028</c:v>
                </c:pt>
                <c:pt idx="4">
                  <c:v>2780</c:v>
                </c:pt>
                <c:pt idx="5">
                  <c:v>3222</c:v>
                </c:pt>
                <c:pt idx="6">
                  <c:v>4092</c:v>
                </c:pt>
                <c:pt idx="7">
                  <c:v>2987</c:v>
                </c:pt>
                <c:pt idx="8">
                  <c:v>3969</c:v>
                </c:pt>
                <c:pt idx="9">
                  <c:v>3586</c:v>
                </c:pt>
                <c:pt idx="10">
                  <c:v>3434</c:v>
                </c:pt>
                <c:pt idx="11">
                  <c:v>2643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3065</c:v>
                </c:pt>
                <c:pt idx="1">
                  <c:v>3586</c:v>
                </c:pt>
                <c:pt idx="2">
                  <c:v>3222</c:v>
                </c:pt>
                <c:pt idx="3">
                  <c:v>3036</c:v>
                </c:pt>
                <c:pt idx="4">
                  <c:v>3507</c:v>
                </c:pt>
                <c:pt idx="5">
                  <c:v>5158</c:v>
                </c:pt>
                <c:pt idx="6">
                  <c:v>5138</c:v>
                </c:pt>
                <c:pt idx="7">
                  <c:v>4947</c:v>
                </c:pt>
                <c:pt idx="8">
                  <c:v>3601</c:v>
                </c:pt>
                <c:pt idx="9">
                  <c:v>3370</c:v>
                </c:pt>
                <c:pt idx="10">
                  <c:v>4239</c:v>
                </c:pt>
                <c:pt idx="11">
                  <c:v>3434</c:v>
                </c:pt>
              </c:numCache>
            </c:numRef>
          </c:val>
        </c:ser>
        <c:marker val="1"/>
        <c:axId val="122265600"/>
        <c:axId val="122267136"/>
      </c:lineChart>
      <c:catAx>
        <c:axId val="122265600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2267136"/>
        <c:crosses val="autoZero"/>
        <c:auto val="1"/>
        <c:lblAlgn val="ctr"/>
        <c:lblOffset val="100"/>
      </c:catAx>
      <c:valAx>
        <c:axId val="1222671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22265600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35"/>
          <c:y val="0.85056911988823958"/>
          <c:w val="0.36796145739235342"/>
          <c:h val="0.12152495554991158"/>
        </c:manualLayout>
      </c:layout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7">
          <cell r="F37">
            <v>121712.86264649824</v>
          </cell>
          <cell r="G37">
            <v>101434.27551806642</v>
          </cell>
          <cell r="H37">
            <v>119891.15211484651</v>
          </cell>
          <cell r="I37">
            <v>119921.46802384524</v>
          </cell>
          <cell r="J37">
            <v>129038.28865728537</v>
          </cell>
          <cell r="K37">
            <v>130882.04712275437</v>
          </cell>
          <cell r="L37">
            <v>127453.59341416927</v>
          </cell>
          <cell r="M37">
            <v>139938.235938197</v>
          </cell>
          <cell r="N37">
            <v>126748.0595320167</v>
          </cell>
          <cell r="O37">
            <v>112091.69552698811</v>
          </cell>
          <cell r="P37">
            <v>116557.78012084837</v>
          </cell>
          <cell r="Q37">
            <v>122418.3965286508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>
        <row r="37">
          <cell r="F37">
            <v>116507.05292300285</v>
          </cell>
          <cell r="G37">
            <v>105993.89158608514</v>
          </cell>
          <cell r="H37">
            <v>118125.20643582233</v>
          </cell>
          <cell r="I37">
            <v>124668.29514905911</v>
          </cell>
          <cell r="J37">
            <v>123817.07178108575</v>
          </cell>
          <cell r="K37">
            <v>128747.53440597039</v>
          </cell>
          <cell r="L37">
            <v>130737.4072142198</v>
          </cell>
          <cell r="M37">
            <v>132879.28419532158</v>
          </cell>
          <cell r="N37">
            <v>130093.46226377242</v>
          </cell>
          <cell r="O37">
            <v>125461.48056012519</v>
          </cell>
          <cell r="P37">
            <v>117782.50611884604</v>
          </cell>
          <cell r="Q37">
            <v>113345.36612767323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5">
          <cell r="C85">
            <v>2966.6086695954041</v>
          </cell>
          <cell r="D85">
            <v>3253.9574998046414</v>
          </cell>
          <cell r="E85">
            <v>2408.7088607594937</v>
          </cell>
          <cell r="F85">
            <v>2360.5346835443038</v>
          </cell>
          <cell r="G85">
            <v>3204.7073269470015</v>
          </cell>
          <cell r="H85">
            <v>3095.5688006031305</v>
          </cell>
          <cell r="I85">
            <v>5616.5470816449979</v>
          </cell>
          <cell r="J85">
            <v>1774.1153109535162</v>
          </cell>
          <cell r="K85">
            <v>1832.8205279400856</v>
          </cell>
          <cell r="L85">
            <v>2821.6303797468354</v>
          </cell>
          <cell r="M85">
            <v>1858.0819611625247</v>
          </cell>
          <cell r="N85">
            <v>1803.0906329113925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85">
          <cell r="C85">
            <v>4146.8076109936574</v>
          </cell>
          <cell r="D85">
            <v>2274.5031712473574</v>
          </cell>
          <cell r="E85">
            <v>2822.3255813953488</v>
          </cell>
          <cell r="F85">
            <v>3016.4904862579278</v>
          </cell>
          <cell r="G85">
            <v>2043.3304979602576</v>
          </cell>
          <cell r="H85">
            <v>2711.3742071881607</v>
          </cell>
          <cell r="I85">
            <v>2877.8012684989426</v>
          </cell>
          <cell r="J85">
            <v>4951.2050739957713</v>
          </cell>
          <cell r="K85">
            <v>2170.4862579281184</v>
          </cell>
          <cell r="L85">
            <v>3085.7241376414208</v>
          </cell>
          <cell r="M85">
            <v>3013.6606874978711</v>
          </cell>
          <cell r="N85">
            <v>2212.2514246466553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A17" sqref="A17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2" t="s">
        <v>18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5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7" t="s">
        <v>17</v>
      </c>
      <c r="P5" s="70" t="s">
        <v>0</v>
      </c>
      <c r="Q5" s="70" t="s">
        <v>19</v>
      </c>
    </row>
    <row r="6" spans="1:17" s="5" customFormat="1" ht="17.100000000000001" customHeight="1" thickBot="1">
      <c r="A6" s="1"/>
      <c r="B6" s="76"/>
      <c r="C6" s="33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4" t="s">
        <v>13</v>
      </c>
      <c r="O6" s="78"/>
      <c r="P6" s="71"/>
      <c r="Q6" s="71"/>
    </row>
    <row r="7" spans="1:17" s="5" customFormat="1" ht="16.05" customHeight="1">
      <c r="A7" s="17">
        <v>2016</v>
      </c>
      <c r="B7" s="27">
        <v>3398</v>
      </c>
      <c r="C7" s="15">
        <f>[1]ANTEQUERA!F37</f>
        <v>121712.86264649824</v>
      </c>
      <c r="D7" s="16">
        <f>[1]ANTEQUERA!G37</f>
        <v>101434.27551806642</v>
      </c>
      <c r="E7" s="16">
        <f>[1]ANTEQUERA!H37</f>
        <v>119891.15211484651</v>
      </c>
      <c r="F7" s="16">
        <f>[1]ANTEQUERA!I37</f>
        <v>119921.46802384524</v>
      </c>
      <c r="G7" s="16">
        <f>[1]ANTEQUERA!J37</f>
        <v>129038.28865728537</v>
      </c>
      <c r="H7" s="16">
        <f>[1]ANTEQUERA!K37</f>
        <v>130882.04712275437</v>
      </c>
      <c r="I7" s="16">
        <f>[1]ANTEQUERA!L37</f>
        <v>127453.59341416927</v>
      </c>
      <c r="J7" s="16">
        <f>[1]ANTEQUERA!M37</f>
        <v>139938.235938197</v>
      </c>
      <c r="K7" s="16">
        <f>[1]ANTEQUERA!N37</f>
        <v>126748.0595320167</v>
      </c>
      <c r="L7" s="16">
        <f>[1]ANTEQUERA!O37</f>
        <v>112091.69552698811</v>
      </c>
      <c r="M7" s="16">
        <f>[1]ANTEQUERA!P37</f>
        <v>116557.78012084837</v>
      </c>
      <c r="N7" s="15">
        <f>[1]ANTEQUERA!Q37</f>
        <v>122418.3965286508</v>
      </c>
      <c r="O7" s="46">
        <f>SUM(C7:N7)</f>
        <v>1468087.8551441664</v>
      </c>
      <c r="P7" s="47">
        <f>O7/B7</f>
        <v>432.04468956567581</v>
      </c>
      <c r="Q7" s="48">
        <f>P7/1000</f>
        <v>0.43204468956567582</v>
      </c>
    </row>
    <row r="8" spans="1:17" s="6" customFormat="1" ht="16.05" customHeight="1" thickBot="1">
      <c r="A8" s="18">
        <v>2015</v>
      </c>
      <c r="B8" s="28">
        <v>3444</v>
      </c>
      <c r="C8" s="31">
        <f>[2]ANTEQUERA!F37</f>
        <v>116507.05292300285</v>
      </c>
      <c r="D8" s="19">
        <f>[2]ANTEQUERA!G37</f>
        <v>105993.89158608514</v>
      </c>
      <c r="E8" s="19">
        <f>[2]ANTEQUERA!H37</f>
        <v>118125.20643582233</v>
      </c>
      <c r="F8" s="19">
        <f>[2]ANTEQUERA!I37</f>
        <v>124668.29514905911</v>
      </c>
      <c r="G8" s="19">
        <f>[2]ANTEQUERA!J37</f>
        <v>123817.07178108575</v>
      </c>
      <c r="H8" s="19">
        <f>[2]ANTEQUERA!K37</f>
        <v>128747.53440597039</v>
      </c>
      <c r="I8" s="19">
        <f>[2]ANTEQUERA!L37</f>
        <v>130737.4072142198</v>
      </c>
      <c r="J8" s="19">
        <f>[2]ANTEQUERA!M37</f>
        <v>132879.28419532158</v>
      </c>
      <c r="K8" s="19">
        <f>[2]ANTEQUERA!N37</f>
        <v>130093.46226377242</v>
      </c>
      <c r="L8" s="19">
        <f>[2]ANTEQUERA!O37</f>
        <v>125461.48056012519</v>
      </c>
      <c r="M8" s="19">
        <f>[2]ANTEQUERA!P37</f>
        <v>117782.50611884604</v>
      </c>
      <c r="N8" s="31">
        <f>[2]ANTEQUERA!Q37</f>
        <v>113345.36612767323</v>
      </c>
      <c r="O8" s="43">
        <f>SUM(C8:N8)</f>
        <v>1468158.5587609839</v>
      </c>
      <c r="P8" s="44">
        <f>O8/B8</f>
        <v>426.29458732897325</v>
      </c>
      <c r="Q8" s="45">
        <f>P8/1000</f>
        <v>0.42629458732897324</v>
      </c>
    </row>
    <row r="22" spans="2:13" ht="15.75" customHeight="1"/>
    <row r="32" spans="2:13">
      <c r="B32" s="73" t="s">
        <v>14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>
      <selection activeCell="O8" sqref="O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2" t="s">
        <v>20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17.25" customHeight="1"/>
    <row r="4" spans="1:17" ht="17.25" customHeight="1" thickBot="1"/>
    <row r="5" spans="1:17" ht="16.5" customHeight="1">
      <c r="A5" s="5"/>
      <c r="B5" s="81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3" t="s">
        <v>17</v>
      </c>
      <c r="P5" s="79" t="s">
        <v>0</v>
      </c>
      <c r="Q5" s="79" t="s">
        <v>19</v>
      </c>
    </row>
    <row r="6" spans="1:17" ht="17.100000000000001" customHeight="1" thickBot="1">
      <c r="A6" s="5"/>
      <c r="B6" s="82"/>
      <c r="C6" s="3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2" t="s">
        <v>13</v>
      </c>
      <c r="O6" s="84"/>
      <c r="P6" s="80"/>
      <c r="Q6" s="80"/>
    </row>
    <row r="7" spans="1:17" s="13" customFormat="1" ht="16.05" customHeight="1">
      <c r="A7" s="17">
        <v>2016</v>
      </c>
      <c r="B7" s="27">
        <v>3398</v>
      </c>
      <c r="C7" s="15">
        <v>4386</v>
      </c>
      <c r="D7" s="16">
        <v>4790</v>
      </c>
      <c r="E7" s="16">
        <v>6743</v>
      </c>
      <c r="F7" s="16">
        <v>5358</v>
      </c>
      <c r="G7" s="16">
        <v>5303</v>
      </c>
      <c r="H7" s="16">
        <v>6605</v>
      </c>
      <c r="I7" s="16">
        <v>5583</v>
      </c>
      <c r="J7" s="16">
        <v>4221</v>
      </c>
      <c r="K7" s="16">
        <v>5530</v>
      </c>
      <c r="L7" s="16">
        <v>5136</v>
      </c>
      <c r="M7" s="16">
        <v>6147</v>
      </c>
      <c r="N7" s="15">
        <v>7691</v>
      </c>
      <c r="O7" s="46">
        <f>SUM(C7:N7)</f>
        <v>67493</v>
      </c>
      <c r="P7" s="49">
        <f>O7/B7</f>
        <v>19.862566215420834</v>
      </c>
      <c r="Q7" s="50">
        <f>P7/1000</f>
        <v>1.9862566215420836E-2</v>
      </c>
    </row>
    <row r="8" spans="1:17" s="7" customFormat="1" ht="16.05" customHeight="1" thickBot="1">
      <c r="A8" s="18">
        <v>2015</v>
      </c>
      <c r="B8" s="28">
        <v>3444</v>
      </c>
      <c r="C8" s="31">
        <v>5557</v>
      </c>
      <c r="D8" s="19">
        <v>4287</v>
      </c>
      <c r="E8" s="19">
        <v>3348</v>
      </c>
      <c r="F8" s="19">
        <v>5011</v>
      </c>
      <c r="G8" s="19">
        <v>4153</v>
      </c>
      <c r="H8" s="19">
        <v>4460</v>
      </c>
      <c r="I8" s="19">
        <v>6120</v>
      </c>
      <c r="J8" s="19">
        <v>4674</v>
      </c>
      <c r="K8" s="19">
        <v>5889</v>
      </c>
      <c r="L8" s="19">
        <v>4365</v>
      </c>
      <c r="M8" s="19">
        <v>4970</v>
      </c>
      <c r="N8" s="31">
        <v>6035</v>
      </c>
      <c r="O8" s="43">
        <f>SUM(C8:N8)</f>
        <v>58869</v>
      </c>
      <c r="P8" s="51">
        <f>O8/B8</f>
        <v>17.093205574912893</v>
      </c>
      <c r="Q8" s="52">
        <f>P8/1000</f>
        <v>1.7093205574912892E-2</v>
      </c>
    </row>
    <row r="31" spans="2:14">
      <c r="B31" s="73" t="s">
        <v>15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T18" sqref="T18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2" t="s">
        <v>21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/>
    <row r="5" spans="1:17" ht="16.5" customHeight="1">
      <c r="A5" s="5"/>
      <c r="B5" s="87" t="s">
        <v>1</v>
      </c>
      <c r="C5" s="74" t="s">
        <v>16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89" t="s">
        <v>17</v>
      </c>
      <c r="P5" s="85" t="s">
        <v>0</v>
      </c>
      <c r="Q5" s="85" t="s">
        <v>19</v>
      </c>
    </row>
    <row r="6" spans="1:17" ht="17.100000000000001" customHeight="1" thickBot="1">
      <c r="A6" s="5"/>
      <c r="B6" s="88"/>
      <c r="C6" s="25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9" t="s">
        <v>13</v>
      </c>
      <c r="O6" s="90"/>
      <c r="P6" s="86"/>
      <c r="Q6" s="86"/>
    </row>
    <row r="7" spans="1:17" s="13" customFormat="1" ht="16.05" customHeight="1">
      <c r="A7" s="17">
        <v>2016</v>
      </c>
      <c r="B7" s="27">
        <v>3398</v>
      </c>
      <c r="C7" s="26">
        <f>'[3]VIDRIO POR MUNICIPIOS'!C85</f>
        <v>2966.6086695954041</v>
      </c>
      <c r="D7" s="16">
        <f>'[3]VIDRIO POR MUNICIPIOS'!D85</f>
        <v>3253.9574998046414</v>
      </c>
      <c r="E7" s="16">
        <f>'[3]VIDRIO POR MUNICIPIOS'!E85</f>
        <v>2408.7088607594937</v>
      </c>
      <c r="F7" s="16">
        <f>'[3]VIDRIO POR MUNICIPIOS'!F85</f>
        <v>2360.5346835443038</v>
      </c>
      <c r="G7" s="16">
        <f>'[3]VIDRIO POR MUNICIPIOS'!G85</f>
        <v>3204.7073269470015</v>
      </c>
      <c r="H7" s="16">
        <f>'[3]VIDRIO POR MUNICIPIOS'!H85</f>
        <v>3095.5688006031305</v>
      </c>
      <c r="I7" s="16">
        <f>'[3]VIDRIO POR MUNICIPIOS'!I85</f>
        <v>5616.5470816449979</v>
      </c>
      <c r="J7" s="16">
        <f>'[3]VIDRIO POR MUNICIPIOS'!J85</f>
        <v>1774.1153109535162</v>
      </c>
      <c r="K7" s="16">
        <f>'[3]VIDRIO POR MUNICIPIOS'!K85</f>
        <v>1832.8205279400856</v>
      </c>
      <c r="L7" s="16">
        <f>'[3]VIDRIO POR MUNICIPIOS'!L85</f>
        <v>2821.6303797468354</v>
      </c>
      <c r="M7" s="16">
        <f>'[3]VIDRIO POR MUNICIPIOS'!M85</f>
        <v>1858.0819611625247</v>
      </c>
      <c r="N7" s="26">
        <f>'[3]VIDRIO POR MUNICIPIOS'!N85</f>
        <v>1803.0906329113925</v>
      </c>
      <c r="O7" s="46">
        <f>SUM(C7:N7)</f>
        <v>32996.371735613327</v>
      </c>
      <c r="P7" s="53">
        <f>O7/B7</f>
        <v>9.7105272912340581</v>
      </c>
      <c r="Q7" s="54">
        <f>P7/1000</f>
        <v>9.7105272912340578E-3</v>
      </c>
    </row>
    <row r="8" spans="1:17" s="4" customFormat="1" ht="16.05" customHeight="1" thickBot="1">
      <c r="A8" s="18">
        <v>2015</v>
      </c>
      <c r="B8" s="28">
        <v>3444</v>
      </c>
      <c r="C8" s="23">
        <f>'[4]VIDRIO POR MUNICIPIOS'!C85</f>
        <v>4146.8076109936574</v>
      </c>
      <c r="D8" s="24">
        <f>'[4]VIDRIO POR MUNICIPIOS'!D85</f>
        <v>2274.5031712473574</v>
      </c>
      <c r="E8" s="24">
        <f>'[4]VIDRIO POR MUNICIPIOS'!E85</f>
        <v>2822.3255813953488</v>
      </c>
      <c r="F8" s="24">
        <f>'[4]VIDRIO POR MUNICIPIOS'!F85</f>
        <v>3016.4904862579278</v>
      </c>
      <c r="G8" s="24">
        <f>'[4]VIDRIO POR MUNICIPIOS'!G85</f>
        <v>2043.3304979602576</v>
      </c>
      <c r="H8" s="24">
        <f>'[4]VIDRIO POR MUNICIPIOS'!H85</f>
        <v>2711.3742071881607</v>
      </c>
      <c r="I8" s="24">
        <f>'[4]VIDRIO POR MUNICIPIOS'!I85</f>
        <v>2877.8012684989426</v>
      </c>
      <c r="J8" s="24">
        <f>'[4]VIDRIO POR MUNICIPIOS'!J85</f>
        <v>4951.2050739957713</v>
      </c>
      <c r="K8" s="24">
        <f>'[4]VIDRIO POR MUNICIPIOS'!K85</f>
        <v>2170.4862579281184</v>
      </c>
      <c r="L8" s="24">
        <f>'[4]VIDRIO POR MUNICIPIOS'!L85</f>
        <v>3085.7241376414208</v>
      </c>
      <c r="M8" s="24">
        <f>'[4]VIDRIO POR MUNICIPIOS'!M85</f>
        <v>3013.6606874978711</v>
      </c>
      <c r="N8" s="23">
        <f>'[4]VIDRIO POR MUNICIPIOS'!N85</f>
        <v>2212.2514246466553</v>
      </c>
      <c r="O8" s="43">
        <f>SUM(C8:N8)</f>
        <v>35325.960405251484</v>
      </c>
      <c r="P8" s="55">
        <f>O8/B8</f>
        <v>10.257247504428422</v>
      </c>
      <c r="Q8" s="56">
        <f>P8/1000</f>
        <v>1.0257247504428421E-2</v>
      </c>
    </row>
    <row r="33" spans="2:13">
      <c r="B33" s="73" t="s">
        <v>15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O8" sqref="O8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2" t="s">
        <v>22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4" spans="1:17" ht="15" thickBot="1">
      <c r="B4" s="69"/>
    </row>
    <row r="5" spans="1:17" ht="16.5" customHeight="1">
      <c r="B5" s="97" t="s">
        <v>1</v>
      </c>
      <c r="C5" s="99" t="s">
        <v>16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3" t="s">
        <v>17</v>
      </c>
      <c r="P5" s="95" t="s">
        <v>0</v>
      </c>
      <c r="Q5" s="91" t="s">
        <v>19</v>
      </c>
    </row>
    <row r="6" spans="1:17" ht="17.100000000000001" customHeight="1" thickBot="1">
      <c r="B6" s="98"/>
      <c r="C6" s="38" t="s">
        <v>2</v>
      </c>
      <c r="D6" s="39" t="s">
        <v>3</v>
      </c>
      <c r="E6" s="40" t="s">
        <v>4</v>
      </c>
      <c r="F6" s="40" t="s">
        <v>5</v>
      </c>
      <c r="G6" s="40" t="s">
        <v>6</v>
      </c>
      <c r="H6" s="40" t="s">
        <v>7</v>
      </c>
      <c r="I6" s="40" t="s">
        <v>8</v>
      </c>
      <c r="J6" s="40" t="s">
        <v>9</v>
      </c>
      <c r="K6" s="40" t="s">
        <v>10</v>
      </c>
      <c r="L6" s="40" t="s">
        <v>11</v>
      </c>
      <c r="M6" s="40" t="s">
        <v>12</v>
      </c>
      <c r="N6" s="39" t="s">
        <v>13</v>
      </c>
      <c r="O6" s="94"/>
      <c r="P6" s="96"/>
      <c r="Q6" s="92"/>
    </row>
    <row r="7" spans="1:17" ht="17.100000000000001" customHeight="1">
      <c r="A7" s="36">
        <v>2016</v>
      </c>
      <c r="B7" s="68">
        <v>3398</v>
      </c>
      <c r="C7" s="57">
        <v>3065</v>
      </c>
      <c r="D7" s="58">
        <v>3586</v>
      </c>
      <c r="E7" s="59">
        <v>3222</v>
      </c>
      <c r="F7" s="59">
        <v>3036</v>
      </c>
      <c r="G7" s="59">
        <v>3507</v>
      </c>
      <c r="H7" s="59">
        <v>5158</v>
      </c>
      <c r="I7" s="59">
        <v>5138</v>
      </c>
      <c r="J7" s="59">
        <v>4947</v>
      </c>
      <c r="K7" s="59">
        <v>3601</v>
      </c>
      <c r="L7" s="59">
        <v>3370</v>
      </c>
      <c r="M7" s="59">
        <v>4239</v>
      </c>
      <c r="N7" s="58">
        <v>3434</v>
      </c>
      <c r="O7" s="66">
        <f>SUM(C7:N7)</f>
        <v>46303</v>
      </c>
      <c r="P7" s="67">
        <f>O7/B7</f>
        <v>13.626545026486168</v>
      </c>
      <c r="Q7" s="60">
        <f>P7/1000</f>
        <v>1.3626545026486168E-2</v>
      </c>
    </row>
    <row r="8" spans="1:17" s="4" customFormat="1" ht="15" thickBot="1">
      <c r="A8" s="37">
        <v>2015</v>
      </c>
      <c r="B8" s="35">
        <v>3444</v>
      </c>
      <c r="C8" s="61">
        <v>3797</v>
      </c>
      <c r="D8" s="62">
        <v>3542</v>
      </c>
      <c r="E8" s="63">
        <v>3242</v>
      </c>
      <c r="F8" s="63">
        <v>4028</v>
      </c>
      <c r="G8" s="63">
        <v>2780</v>
      </c>
      <c r="H8" s="63">
        <v>3222</v>
      </c>
      <c r="I8" s="63">
        <v>4092</v>
      </c>
      <c r="J8" s="63">
        <v>2987</v>
      </c>
      <c r="K8" s="63">
        <v>3969</v>
      </c>
      <c r="L8" s="63">
        <v>3586</v>
      </c>
      <c r="M8" s="63">
        <v>3434</v>
      </c>
      <c r="N8" s="64">
        <v>2643</v>
      </c>
      <c r="O8" s="41">
        <f>SUM(C8:N8)</f>
        <v>41322</v>
      </c>
      <c r="P8" s="65">
        <f>O8/B8</f>
        <v>11.998257839721255</v>
      </c>
      <c r="Q8" s="42">
        <f>P8/1000</f>
        <v>1.1998257839721254E-2</v>
      </c>
    </row>
    <row r="11" spans="1:17">
      <c r="H11" s="11"/>
    </row>
    <row r="32" spans="2:10">
      <c r="B32" s="73" t="s">
        <v>15</v>
      </c>
      <c r="C32" s="73"/>
      <c r="D32" s="73"/>
      <c r="E32" s="73"/>
      <c r="F32" s="73"/>
      <c r="G32" s="73"/>
      <c r="H32" s="73"/>
      <c r="I32" s="73"/>
      <c r="J32" s="73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7: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