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C8"/>
  <c r="D7" l="1"/>
  <c r="E7"/>
  <c r="F7"/>
  <c r="G7"/>
  <c r="H7"/>
  <c r="I7"/>
  <c r="J7"/>
  <c r="K7"/>
  <c r="L7"/>
  <c r="M7"/>
  <c r="N7"/>
  <c r="C7"/>
  <c r="O8" i="3" l="1"/>
  <c r="O7" i="2"/>
  <c r="P7" s="1"/>
  <c r="Q7" s="1"/>
  <c r="O8" i="4"/>
  <c r="P8" s="1"/>
  <c r="Q8" s="1"/>
  <c r="O7"/>
  <c r="P7" s="1"/>
  <c r="Q7" s="1"/>
  <c r="O8" i="1" l="1"/>
  <c r="P8" s="1"/>
  <c r="Q8" s="1"/>
  <c r="O7" i="3"/>
  <c r="P7" s="1"/>
  <c r="Q7" s="1"/>
  <c r="O7" i="1"/>
  <c r="P7" s="1"/>
  <c r="Q7" s="1"/>
  <c r="P8" i="3" l="1"/>
  <c r="Q8" s="1"/>
  <c r="O8" i="2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<sst xmlns="http://schemas.openxmlformats.org/spreadsheetml/2006/main" count="76" uniqueCount="23">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</sst>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17814.42110295565</c:v>
                </c:pt>
                <c:pt idx="1">
                  <c:v>15085.351106611546</c:v>
                </c:pt>
                <c:pt idx="2">
                  <c:v>18058.1568660536</c:v>
                </c:pt>
                <c:pt idx="3">
                  <c:v>17923.732388424873</c:v>
                </c:pt>
                <c:pt idx="4">
                  <c:v>18658.848674034703</c:v>
                </c:pt>
                <c:pt idx="5">
                  <c:v>17838.803115948143</c:v>
                </c:pt>
                <c:pt idx="6">
                  <c:v>18389.718496020698</c:v>
                </c:pt>
                <c:pt idx="7">
                  <c:v>18344.722854973425</c:v>
                </c:pt>
                <c:pt idx="8">
                  <c:v>23252.903624961331</c:v>
                </c:pt>
                <c:pt idx="9">
                  <c:v>22609.465957985321</c:v>
                </c:pt>
                <c:pt idx="10">
                  <c:v>19621.052335554992</c:v>
                </c:pt>
                <c:pt idx="11">
                  <c:v>26879.73227593577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15880</c:v>
                </c:pt>
                <c:pt idx="1">
                  <c:v>8940</c:v>
                </c:pt>
                <c:pt idx="2">
                  <c:v>14700</c:v>
                </c:pt>
                <c:pt idx="3">
                  <c:v>12100</c:v>
                </c:pt>
                <c:pt idx="4">
                  <c:v>13160</c:v>
                </c:pt>
                <c:pt idx="5">
                  <c:v>16360</c:v>
                </c:pt>
                <c:pt idx="6">
                  <c:v>13760</c:v>
                </c:pt>
                <c:pt idx="7">
                  <c:v>15670</c:v>
                </c:pt>
                <c:pt idx="8">
                  <c:v>17000</c:v>
                </c:pt>
                <c:pt idx="9">
                  <c:v>15400</c:v>
                </c:pt>
                <c:pt idx="10">
                  <c:v>12900</c:v>
                </c:pt>
                <c:pt idx="11">
                  <c:v>15840</c:v>
                </c:pt>
              </c:numCache>
            </c:numRef>
          </c:val>
        </c:ser>
        <c:marker val="1"/>
        <c:axId val="88706432"/>
        <c:axId val="88709376"/>
      </c:lineChart>
      <c:catAx>
        <c:axId val="8870643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8709376"/>
        <c:crossesAt val="0"/>
        <c:auto val="1"/>
        <c:lblAlgn val="ctr"/>
        <c:lblOffset val="100"/>
      </c:catAx>
      <c:valAx>
        <c:axId val="887093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870643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28"/>
          <c:w val="0.52418879056047263"/>
          <c:h val="7.5527441092335404E-2"/>
        </c:manualLayout>
      </c:layout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778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311.12091791703443</c:v>
                </c:pt>
                <c:pt idx="1">
                  <c:v>218.44660194174756</c:v>
                </c:pt>
                <c:pt idx="2">
                  <c:v>770.07943512797885</c:v>
                </c:pt>
                <c:pt idx="3">
                  <c:v>127.97881729920566</c:v>
                </c:pt>
                <c:pt idx="4">
                  <c:v>266.99029126213594</c:v>
                </c:pt>
                <c:pt idx="5">
                  <c:v>174.3159752868491</c:v>
                </c:pt>
                <c:pt idx="6">
                  <c:v>322.15357458075903</c:v>
                </c:pt>
                <c:pt idx="7">
                  <c:v>445.71932921447484</c:v>
                </c:pt>
                <c:pt idx="8">
                  <c:v>211.8270079435128</c:v>
                </c:pt>
                <c:pt idx="9">
                  <c:v>701.67696381288613</c:v>
                </c:pt>
                <c:pt idx="10">
                  <c:v>472.19770520741395</c:v>
                </c:pt>
                <c:pt idx="11">
                  <c:v>233.89232127096204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246.12317235268054</c:v>
                </c:pt>
                <c:pt idx="1">
                  <c:v>239.41072219760744</c:v>
                </c:pt>
                <c:pt idx="2">
                  <c:v>241.64820558263182</c:v>
                </c:pt>
                <c:pt idx="3">
                  <c:v>299.82277359326542</c:v>
                </c:pt>
                <c:pt idx="4">
                  <c:v>378.13469206911827</c:v>
                </c:pt>
                <c:pt idx="5">
                  <c:v>203.61098803721754</c:v>
                </c:pt>
                <c:pt idx="6">
                  <c:v>257.31058927780236</c:v>
                </c:pt>
                <c:pt idx="7">
                  <c:v>396.03455914931322</c:v>
                </c:pt>
                <c:pt idx="8">
                  <c:v>391.55959237926453</c:v>
                </c:pt>
                <c:pt idx="9">
                  <c:v>185.71112095702259</c:v>
                </c:pt>
                <c:pt idx="10">
                  <c:v>436.30926007975188</c:v>
                </c:pt>
                <c:pt idx="11">
                  <c:v>232.69827204253434</c:v>
                </c:pt>
              </c:numCache>
            </c:numRef>
          </c:val>
        </c:ser>
        <c:marker val="1"/>
        <c:axId val="129096320"/>
        <c:axId val="132231552"/>
      </c:lineChart>
      <c:catAx>
        <c:axId val="12909632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2231552"/>
        <c:crossesAt val="0"/>
        <c:auto val="1"/>
        <c:lblAlgn val="ctr"/>
        <c:lblOffset val="100"/>
      </c:catAx>
      <c:valAx>
        <c:axId val="1322315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909632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106"/>
          <c:w val="0.52571251548946718"/>
          <c:h val="0.11075973149777101"/>
        </c:manualLayout>
      </c:layout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42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1321.7821782178219</c:v>
                </c:pt>
                <c:pt idx="1">
                  <c:v>1044.5544554455446</c:v>
                </c:pt>
                <c:pt idx="2">
                  <c:v>602.31023102310235</c:v>
                </c:pt>
                <c:pt idx="3">
                  <c:v>651.8151815181518</c:v>
                </c:pt>
                <c:pt idx="4">
                  <c:v>924.0924092409241</c:v>
                </c:pt>
                <c:pt idx="5">
                  <c:v>509.9009900990099</c:v>
                </c:pt>
                <c:pt idx="6">
                  <c:v>726.07260726072604</c:v>
                </c:pt>
                <c:pt idx="7">
                  <c:v>612.21122112211219</c:v>
                </c:pt>
                <c:pt idx="8">
                  <c:v>584.1584158415842</c:v>
                </c:pt>
                <c:pt idx="9">
                  <c:v>640.2640264026403</c:v>
                </c:pt>
                <c:pt idx="10">
                  <c:v>557.75577557755776</c:v>
                </c:pt>
                <c:pt idx="11">
                  <c:v>595.70957095709571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507.79286073403722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671.97921903804252</c:v>
                </c:pt>
                <c:pt idx="8">
                  <c:v>671.97921903804252</c:v>
                </c:pt>
                <c:pt idx="9">
                  <c:v>682.13507625272337</c:v>
                </c:pt>
                <c:pt idx="10">
                  <c:v>709.21736215853866</c:v>
                </c:pt>
                <c:pt idx="11">
                  <c:v>575.49857549857552</c:v>
                </c:pt>
              </c:numCache>
            </c:numRef>
          </c:val>
        </c:ser>
        <c:marker val="1"/>
        <c:axId val="90730496"/>
        <c:axId val="90732032"/>
      </c:lineChart>
      <c:catAx>
        <c:axId val="9073049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0732032"/>
        <c:crossesAt val="0"/>
        <c:auto val="1"/>
        <c:lblAlgn val="ctr"/>
        <c:lblOffset val="100"/>
      </c:catAx>
      <c:valAx>
        <c:axId val="907320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073049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49"/>
        </c:manualLayout>
      </c:layout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648</c:v>
                </c:pt>
                <c:pt idx="1">
                  <c:v>407</c:v>
                </c:pt>
                <c:pt idx="2">
                  <c:v>429</c:v>
                </c:pt>
                <c:pt idx="3">
                  <c:v>579</c:v>
                </c:pt>
                <c:pt idx="4">
                  <c:v>502</c:v>
                </c:pt>
                <c:pt idx="5">
                  <c:v>376</c:v>
                </c:pt>
                <c:pt idx="6">
                  <c:v>443</c:v>
                </c:pt>
                <c:pt idx="7">
                  <c:v>608</c:v>
                </c:pt>
                <c:pt idx="8">
                  <c:v>670</c:v>
                </c:pt>
                <c:pt idx="9">
                  <c:v>365</c:v>
                </c:pt>
                <c:pt idx="10">
                  <c:v>463</c:v>
                </c:pt>
                <c:pt idx="11">
                  <c:v>389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408</c:v>
                </c:pt>
                <c:pt idx="1">
                  <c:v>516</c:v>
                </c:pt>
                <c:pt idx="2">
                  <c:v>397</c:v>
                </c:pt>
                <c:pt idx="3">
                  <c:v>437</c:v>
                </c:pt>
                <c:pt idx="4">
                  <c:v>453</c:v>
                </c:pt>
                <c:pt idx="5">
                  <c:v>318</c:v>
                </c:pt>
                <c:pt idx="6">
                  <c:v>438</c:v>
                </c:pt>
                <c:pt idx="7">
                  <c:v>619</c:v>
                </c:pt>
                <c:pt idx="8">
                  <c:v>583</c:v>
                </c:pt>
                <c:pt idx="9">
                  <c:v>467</c:v>
                </c:pt>
                <c:pt idx="10">
                  <c:v>668</c:v>
                </c:pt>
                <c:pt idx="11">
                  <c:v>514</c:v>
                </c:pt>
              </c:numCache>
            </c:numRef>
          </c:val>
        </c:ser>
        <c:marker val="1"/>
        <c:axId val="111191936"/>
        <c:axId val="111193472"/>
      </c:lineChart>
      <c:catAx>
        <c:axId val="11119193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1193472"/>
        <c:crosses val="autoZero"/>
        <c:auto val="1"/>
        <c:lblAlgn val="ctr"/>
        <c:lblOffset val="100"/>
      </c:catAx>
      <c:valAx>
        <c:axId val="1111934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119193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39"/>
          <c:y val="0.85056911988823958"/>
          <c:w val="0.36796145739235336"/>
          <c:h val="0.12152495554991156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F32">
            <v>15880</v>
          </cell>
          <cell r="G32">
            <v>8940</v>
          </cell>
          <cell r="H32">
            <v>14700</v>
          </cell>
          <cell r="I32">
            <v>12100</v>
          </cell>
          <cell r="J32">
            <v>13160</v>
          </cell>
          <cell r="K32">
            <v>16360</v>
          </cell>
          <cell r="L32">
            <v>13760</v>
          </cell>
          <cell r="M32">
            <v>15670</v>
          </cell>
          <cell r="N32">
            <v>17000</v>
          </cell>
          <cell r="O32">
            <v>15400</v>
          </cell>
          <cell r="P32">
            <v>12900</v>
          </cell>
          <cell r="Q32">
            <v>15840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F31">
            <v>17814.42110295565</v>
          </cell>
          <cell r="G31">
            <v>15085.351106611546</v>
          </cell>
          <cell r="H31">
            <v>18058.1568660536</v>
          </cell>
          <cell r="I31">
            <v>17923.732388424873</v>
          </cell>
          <cell r="J31">
            <v>18658.848674034703</v>
          </cell>
          <cell r="K31">
            <v>17838.803115948143</v>
          </cell>
          <cell r="L31">
            <v>18389.718496020698</v>
          </cell>
          <cell r="M31">
            <v>18344.722854973425</v>
          </cell>
          <cell r="N31">
            <v>23252.903624961331</v>
          </cell>
          <cell r="O31">
            <v>22609.465957985321</v>
          </cell>
          <cell r="P31">
            <v>19621.052335554992</v>
          </cell>
          <cell r="Q31">
            <v>17279.73227593577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9600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5">
          <cell r="C85">
            <v>246.12317235268054</v>
          </cell>
          <cell r="D85">
            <v>239.41072219760744</v>
          </cell>
          <cell r="E85">
            <v>241.64820558263182</v>
          </cell>
          <cell r="F85">
            <v>299.82277359326542</v>
          </cell>
          <cell r="G85">
            <v>378.13469206911827</v>
          </cell>
          <cell r="H85">
            <v>203.61098803721754</v>
          </cell>
          <cell r="I85">
            <v>257.31058927780236</v>
          </cell>
          <cell r="J85">
            <v>396.03455914931322</v>
          </cell>
          <cell r="K85">
            <v>391.55959237926453</v>
          </cell>
          <cell r="L85">
            <v>185.71112095702259</v>
          </cell>
          <cell r="M85">
            <v>436.30926007975188</v>
          </cell>
          <cell r="N85">
            <v>232.69827204253434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5">
          <cell r="C85">
            <v>311.12091791703443</v>
          </cell>
          <cell r="D85">
            <v>218.44660194174756</v>
          </cell>
          <cell r="E85">
            <v>770.07943512797885</v>
          </cell>
          <cell r="F85">
            <v>127.97881729920566</v>
          </cell>
          <cell r="G85">
            <v>266.99029126213594</v>
          </cell>
          <cell r="H85">
            <v>174.3159752868491</v>
          </cell>
          <cell r="I85">
            <v>322.15357458075903</v>
          </cell>
          <cell r="J85">
            <v>445.71932921447484</v>
          </cell>
          <cell r="K85">
            <v>211.8270079435128</v>
          </cell>
          <cell r="L85">
            <v>701.67696381288613</v>
          </cell>
          <cell r="M85">
            <v>472.19770520741395</v>
          </cell>
          <cell r="N85">
            <v>233.89232127096204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4">
          <cell r="C84">
            <v>0</v>
          </cell>
          <cell r="D84">
            <v>0</v>
          </cell>
          <cell r="E84">
            <v>507.79286073403722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671.97921903804252</v>
          </cell>
          <cell r="K84">
            <v>671.97921903804252</v>
          </cell>
          <cell r="L84">
            <v>682.13507625272337</v>
          </cell>
          <cell r="M84">
            <v>709.21736215853866</v>
          </cell>
          <cell r="N84">
            <v>575.49857549857552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4">
          <cell r="C84">
            <v>1321.7821782178219</v>
          </cell>
          <cell r="D84">
            <v>1044.5544554455446</v>
          </cell>
          <cell r="E84">
            <v>602.31023102310235</v>
          </cell>
          <cell r="F84">
            <v>651.8151815181518</v>
          </cell>
          <cell r="G84">
            <v>924.0924092409241</v>
          </cell>
          <cell r="H84">
            <v>509.9009900990099</v>
          </cell>
          <cell r="I84">
            <v>726.07260726072604</v>
          </cell>
          <cell r="J84">
            <v>612.21122112211219</v>
          </cell>
          <cell r="K84">
            <v>584.1584158415842</v>
          </cell>
          <cell r="L84">
            <v>640.2640264026403</v>
          </cell>
          <cell r="M84">
            <v>557.75577557755776</v>
          </cell>
          <cell r="N84">
            <v>595.70957095709571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Q17" sqref="Q1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1" t="s">
        <v>18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4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6" t="s">
        <v>17</v>
      </c>
      <c r="P5" s="69" t="s">
        <v>0</v>
      </c>
      <c r="Q5" s="69" t="s">
        <v>19</v>
      </c>
    </row>
    <row r="6" spans="1:17" s="5" customFormat="1" ht="17.100000000000001" customHeight="1" thickBot="1">
      <c r="A6" s="1"/>
      <c r="B6" s="75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7"/>
      <c r="P6" s="70"/>
      <c r="Q6" s="70"/>
    </row>
    <row r="7" spans="1:17" s="5" customFormat="1" ht="17.100000000000001" customHeight="1">
      <c r="A7" s="17">
        <v>2016</v>
      </c>
      <c r="B7" s="27">
        <v>505</v>
      </c>
      <c r="C7" s="15">
        <f>[1]RONDA!F32</f>
        <v>15880</v>
      </c>
      <c r="D7" s="16">
        <f>[1]RONDA!G32</f>
        <v>8940</v>
      </c>
      <c r="E7" s="16">
        <f>[1]RONDA!H32</f>
        <v>14700</v>
      </c>
      <c r="F7" s="16">
        <f>[1]RONDA!I32</f>
        <v>12100</v>
      </c>
      <c r="G7" s="16">
        <f>[1]RONDA!J32</f>
        <v>13160</v>
      </c>
      <c r="H7" s="16">
        <f>[1]RONDA!K32</f>
        <v>16360</v>
      </c>
      <c r="I7" s="16">
        <f>[1]RONDA!L32</f>
        <v>13760</v>
      </c>
      <c r="J7" s="16">
        <f>[1]RONDA!M32</f>
        <v>15670</v>
      </c>
      <c r="K7" s="16">
        <f>[1]RONDA!N32</f>
        <v>17000</v>
      </c>
      <c r="L7" s="16">
        <f>[1]RONDA!O32</f>
        <v>15400</v>
      </c>
      <c r="M7" s="16">
        <f>[1]RONDA!P32</f>
        <v>12900</v>
      </c>
      <c r="N7" s="15">
        <f>[1]RONDA!Q32</f>
        <v>15840</v>
      </c>
      <c r="O7" s="47">
        <f>SUM(C7:N7)</f>
        <v>171710</v>
      </c>
      <c r="P7" s="48">
        <f>O7/B7</f>
        <v>340.019801980198</v>
      </c>
      <c r="Q7" s="49">
        <f>P7/1000</f>
        <v>0.34001980198019799</v>
      </c>
    </row>
    <row r="8" spans="1:17" s="6" customFormat="1" ht="15" thickBot="1">
      <c r="A8" s="18">
        <v>2015</v>
      </c>
      <c r="B8" s="28">
        <v>500</v>
      </c>
      <c r="C8" s="31">
        <f>[2]RONDA!F31+[2]RONDA!F34</f>
        <v>17814.42110295565</v>
      </c>
      <c r="D8" s="19">
        <f>[2]RONDA!G31+[2]RONDA!G34</f>
        <v>15085.351106611546</v>
      </c>
      <c r="E8" s="19">
        <f>[2]RONDA!H31+[2]RONDA!H34</f>
        <v>18058.1568660536</v>
      </c>
      <c r="F8" s="19">
        <f>[2]RONDA!I31+[2]RONDA!I34</f>
        <v>17923.732388424873</v>
      </c>
      <c r="G8" s="19">
        <f>[2]RONDA!J31+[2]RONDA!J34</f>
        <v>18658.848674034703</v>
      </c>
      <c r="H8" s="19">
        <f>[2]RONDA!K31+[2]RONDA!K34</f>
        <v>17838.803115948143</v>
      </c>
      <c r="I8" s="19">
        <f>[2]RONDA!L31+[2]RONDA!L34</f>
        <v>18389.718496020698</v>
      </c>
      <c r="J8" s="19">
        <f>[2]RONDA!M31+[2]RONDA!M34</f>
        <v>18344.722854973425</v>
      </c>
      <c r="K8" s="19">
        <f>[2]RONDA!N31+[2]RONDA!N34</f>
        <v>23252.903624961331</v>
      </c>
      <c r="L8" s="19">
        <f>[2]RONDA!O31+[2]RONDA!O34</f>
        <v>22609.465957985321</v>
      </c>
      <c r="M8" s="19">
        <f>[2]RONDA!P31+[2]RONDA!P34</f>
        <v>19621.052335554992</v>
      </c>
      <c r="N8" s="31">
        <f>[2]RONDA!Q31+[2]RONDA!Q34</f>
        <v>26879.73227593577</v>
      </c>
      <c r="O8" s="44">
        <f>SUM(C8:N8)</f>
        <v>234476.90879946004</v>
      </c>
      <c r="P8" s="45">
        <f>O8/B8</f>
        <v>468.95381759892007</v>
      </c>
      <c r="Q8" s="46">
        <f>P8/1000</f>
        <v>0.46895381759892008</v>
      </c>
    </row>
    <row r="22" spans="2:13" ht="15.75" customHeight="1"/>
    <row r="32" spans="2:13">
      <c r="B32" s="72" t="s">
        <v>14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R18" sqref="R1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1" t="s">
        <v>20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ht="17.25" customHeight="1"/>
    <row r="4" spans="1:17" ht="17.25" customHeight="1" thickBot="1"/>
    <row r="5" spans="1:17" ht="16.5" customHeight="1">
      <c r="A5" s="5"/>
      <c r="B5" s="80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2" t="s">
        <v>17</v>
      </c>
      <c r="P5" s="78" t="s">
        <v>0</v>
      </c>
      <c r="Q5" s="78" t="s">
        <v>19</v>
      </c>
    </row>
    <row r="6" spans="1:17" ht="17.100000000000001" customHeight="1" thickBot="1">
      <c r="A6" s="5"/>
      <c r="B6" s="81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3"/>
      <c r="P6" s="79"/>
      <c r="Q6" s="79"/>
    </row>
    <row r="7" spans="1:17" s="13" customFormat="1" ht="17.100000000000001" customHeight="1">
      <c r="A7" s="17">
        <v>2016</v>
      </c>
      <c r="B7" s="27">
        <v>505</v>
      </c>
      <c r="C7" s="15">
        <f>'[3]Por Municipio - 2016'!C85</f>
        <v>246.12317235268054</v>
      </c>
      <c r="D7" s="16">
        <f>'[3]Por Municipio - 2016'!D85</f>
        <v>239.41072219760744</v>
      </c>
      <c r="E7" s="16">
        <f>'[3]Por Municipio - 2016'!E85</f>
        <v>241.64820558263182</v>
      </c>
      <c r="F7" s="16">
        <f>'[3]Por Municipio - 2016'!F85</f>
        <v>299.82277359326542</v>
      </c>
      <c r="G7" s="16">
        <f>'[3]Por Municipio - 2016'!G85</f>
        <v>378.13469206911827</v>
      </c>
      <c r="H7" s="16">
        <f>'[3]Por Municipio - 2016'!H85</f>
        <v>203.61098803721754</v>
      </c>
      <c r="I7" s="16">
        <f>'[3]Por Municipio - 2016'!I85</f>
        <v>257.31058927780236</v>
      </c>
      <c r="J7" s="16">
        <f>'[3]Por Municipio - 2016'!J85</f>
        <v>396.03455914931322</v>
      </c>
      <c r="K7" s="16">
        <f>'[3]Por Municipio - 2016'!K85</f>
        <v>391.55959237926453</v>
      </c>
      <c r="L7" s="16">
        <f>'[3]Por Municipio - 2016'!L85</f>
        <v>185.71112095702259</v>
      </c>
      <c r="M7" s="16">
        <f>'[3]Por Municipio - 2016'!M85</f>
        <v>436.30926007975188</v>
      </c>
      <c r="N7" s="15">
        <f>'[3]Por Municipio - 2016'!N85</f>
        <v>232.69827204253434</v>
      </c>
      <c r="O7" s="47">
        <f>SUM(C7:N7)</f>
        <v>3508.3739477182098</v>
      </c>
      <c r="P7" s="50">
        <f>O7/B7</f>
        <v>6.9472751439964551</v>
      </c>
      <c r="Q7" s="51">
        <f>P7/1000</f>
        <v>6.9472751439964547E-3</v>
      </c>
    </row>
    <row r="8" spans="1:17" s="7" customFormat="1" ht="15" thickBot="1">
      <c r="A8" s="18">
        <v>2015</v>
      </c>
      <c r="B8" s="28">
        <v>500</v>
      </c>
      <c r="C8" s="31">
        <f>'[4]Por Municipio - 2015'!C85</f>
        <v>311.12091791703443</v>
      </c>
      <c r="D8" s="19">
        <f>'[4]Por Municipio - 2015'!D85</f>
        <v>218.44660194174756</v>
      </c>
      <c r="E8" s="19">
        <f>'[4]Por Municipio - 2015'!E85</f>
        <v>770.07943512797885</v>
      </c>
      <c r="F8" s="19">
        <f>'[4]Por Municipio - 2015'!F85</f>
        <v>127.97881729920566</v>
      </c>
      <c r="G8" s="19">
        <f>'[4]Por Municipio - 2015'!G85</f>
        <v>266.99029126213594</v>
      </c>
      <c r="H8" s="19">
        <f>'[4]Por Municipio - 2015'!H85</f>
        <v>174.3159752868491</v>
      </c>
      <c r="I8" s="19">
        <f>'[4]Por Municipio - 2015'!I85</f>
        <v>322.15357458075903</v>
      </c>
      <c r="J8" s="19">
        <f>'[4]Por Municipio - 2015'!J85</f>
        <v>445.71932921447484</v>
      </c>
      <c r="K8" s="19">
        <f>'[4]Por Municipio - 2015'!K85</f>
        <v>211.8270079435128</v>
      </c>
      <c r="L8" s="19">
        <f>'[4]Por Municipio - 2015'!L85</f>
        <v>701.67696381288613</v>
      </c>
      <c r="M8" s="19">
        <f>'[4]Por Municipio - 2015'!M85</f>
        <v>472.19770520741395</v>
      </c>
      <c r="N8" s="31">
        <f>'[4]Por Municipio - 2015'!N85</f>
        <v>233.89232127096204</v>
      </c>
      <c r="O8" s="44">
        <f>SUM(C8:N8)</f>
        <v>4256.3989408649604</v>
      </c>
      <c r="P8" s="52">
        <f>O8/B8</f>
        <v>8.5127978817299201</v>
      </c>
      <c r="Q8" s="53">
        <f>P8/1000</f>
        <v>8.5127978817299207E-3</v>
      </c>
    </row>
    <row r="31" spans="2:14">
      <c r="B31" s="72" t="s">
        <v>15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S21" sqref="S21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17" ht="15" thickBot="1"/>
    <row r="5" spans="1:17" ht="16.5" customHeight="1">
      <c r="A5" s="5"/>
      <c r="B5" s="86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89"/>
      <c r="P6" s="85"/>
      <c r="Q6" s="85"/>
    </row>
    <row r="7" spans="1:17" s="13" customFormat="1" ht="17.100000000000001" customHeight="1">
      <c r="A7" s="17">
        <v>2016</v>
      </c>
      <c r="B7" s="27">
        <v>505</v>
      </c>
      <c r="C7" s="26">
        <f>'[5]VIDRIO POR MUNICIPIOS'!C84</f>
        <v>0</v>
      </c>
      <c r="D7" s="16">
        <f>'[5]VIDRIO POR MUNICIPIOS'!D84</f>
        <v>0</v>
      </c>
      <c r="E7" s="16">
        <f>'[5]VIDRIO POR MUNICIPIOS'!E84</f>
        <v>507.79286073403722</v>
      </c>
      <c r="F7" s="16">
        <f>'[5]VIDRIO POR MUNICIPIOS'!F84</f>
        <v>0</v>
      </c>
      <c r="G7" s="16">
        <f>'[5]VIDRIO POR MUNICIPIOS'!G84</f>
        <v>0</v>
      </c>
      <c r="H7" s="16">
        <f>'[5]VIDRIO POR MUNICIPIOS'!H84</f>
        <v>0</v>
      </c>
      <c r="I7" s="16">
        <f>'[5]VIDRIO POR MUNICIPIOS'!I84</f>
        <v>0</v>
      </c>
      <c r="J7" s="16">
        <f>'[5]VIDRIO POR MUNICIPIOS'!J84</f>
        <v>671.97921903804252</v>
      </c>
      <c r="K7" s="16">
        <f>'[5]VIDRIO POR MUNICIPIOS'!K84</f>
        <v>671.97921903804252</v>
      </c>
      <c r="L7" s="16">
        <f>'[5]VIDRIO POR MUNICIPIOS'!L84</f>
        <v>682.13507625272337</v>
      </c>
      <c r="M7" s="16">
        <f>'[5]VIDRIO POR MUNICIPIOS'!M84</f>
        <v>709.21736215853866</v>
      </c>
      <c r="N7" s="26">
        <f>'[5]VIDRIO POR MUNICIPIOS'!N84</f>
        <v>575.49857549857552</v>
      </c>
      <c r="O7" s="47">
        <f>SUM(C7:N7)</f>
        <v>3818.6023127199596</v>
      </c>
      <c r="P7" s="54">
        <f>O7/B7</f>
        <v>7.5615887380593261</v>
      </c>
      <c r="Q7" s="55">
        <f>P7/1000</f>
        <v>7.5615887380593265E-3</v>
      </c>
    </row>
    <row r="8" spans="1:17" s="4" customFormat="1" ht="15" thickBot="1">
      <c r="A8" s="18">
        <v>2015</v>
      </c>
      <c r="B8" s="28">
        <v>500</v>
      </c>
      <c r="C8" s="23">
        <f>'[6]VIDRIO POR MUNICIPIOS'!C84</f>
        <v>1321.7821782178219</v>
      </c>
      <c r="D8" s="24">
        <f>'[6]VIDRIO POR MUNICIPIOS'!D84</f>
        <v>1044.5544554455446</v>
      </c>
      <c r="E8" s="24">
        <f>'[6]VIDRIO POR MUNICIPIOS'!E84</f>
        <v>602.31023102310235</v>
      </c>
      <c r="F8" s="24">
        <f>'[6]VIDRIO POR MUNICIPIOS'!F84</f>
        <v>651.8151815181518</v>
      </c>
      <c r="G8" s="24">
        <f>'[6]VIDRIO POR MUNICIPIOS'!G84</f>
        <v>924.0924092409241</v>
      </c>
      <c r="H8" s="24">
        <f>'[6]VIDRIO POR MUNICIPIOS'!H84</f>
        <v>509.9009900990099</v>
      </c>
      <c r="I8" s="24">
        <f>'[6]VIDRIO POR MUNICIPIOS'!I84</f>
        <v>726.07260726072604</v>
      </c>
      <c r="J8" s="24">
        <f>'[6]VIDRIO POR MUNICIPIOS'!J84</f>
        <v>612.21122112211219</v>
      </c>
      <c r="K8" s="24">
        <f>'[6]VIDRIO POR MUNICIPIOS'!K84</f>
        <v>584.1584158415842</v>
      </c>
      <c r="L8" s="24">
        <f>'[6]VIDRIO POR MUNICIPIOS'!L84</f>
        <v>640.2640264026403</v>
      </c>
      <c r="M8" s="24">
        <f>'[6]VIDRIO POR MUNICIPIOS'!M84</f>
        <v>557.75577557755776</v>
      </c>
      <c r="N8" s="23">
        <f>'[6]VIDRIO POR MUNICIPIOS'!N84</f>
        <v>595.70957095709571</v>
      </c>
      <c r="O8" s="44">
        <f>SUM(C8:N8)</f>
        <v>8770.6270627062695</v>
      </c>
      <c r="P8" s="56">
        <f>O8/B8</f>
        <v>17.541254125412539</v>
      </c>
      <c r="Q8" s="57">
        <f>P8/1000</f>
        <v>1.7541254125412541E-2</v>
      </c>
    </row>
    <row r="33" spans="2:13">
      <c r="B33" s="72" t="s">
        <v>15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1" t="s">
        <v>22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17" ht="15" thickBot="1"/>
    <row r="5" spans="1:17" ht="16.5" customHeight="1">
      <c r="B5" s="96" t="s">
        <v>1</v>
      </c>
      <c r="C5" s="98" t="s">
        <v>16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2" t="s">
        <v>17</v>
      </c>
      <c r="P5" s="94" t="s">
        <v>0</v>
      </c>
      <c r="Q5" s="90" t="s">
        <v>19</v>
      </c>
    </row>
    <row r="6" spans="1:17" ht="17.100000000000001" customHeight="1" thickBot="1">
      <c r="B6" s="97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93"/>
      <c r="P6" s="95"/>
      <c r="Q6" s="91"/>
    </row>
    <row r="7" spans="1:17" ht="17.100000000000001" customHeight="1">
      <c r="A7" s="37">
        <v>2016</v>
      </c>
      <c r="B7" s="35">
        <v>505</v>
      </c>
      <c r="C7" s="58">
        <v>408</v>
      </c>
      <c r="D7" s="59">
        <v>516</v>
      </c>
      <c r="E7" s="60">
        <v>397</v>
      </c>
      <c r="F7" s="60">
        <v>437</v>
      </c>
      <c r="G7" s="60">
        <v>453</v>
      </c>
      <c r="H7" s="60">
        <v>318</v>
      </c>
      <c r="I7" s="60">
        <v>438</v>
      </c>
      <c r="J7" s="60">
        <v>619</v>
      </c>
      <c r="K7" s="60">
        <v>583</v>
      </c>
      <c r="L7" s="60">
        <v>467</v>
      </c>
      <c r="M7" s="60">
        <v>668</v>
      </c>
      <c r="N7" s="59">
        <v>514</v>
      </c>
      <c r="O7" s="67">
        <f>SUM(C7:N7)</f>
        <v>5818</v>
      </c>
      <c r="P7" s="68">
        <f>O7/B7</f>
        <v>11.52079207920792</v>
      </c>
      <c r="Q7" s="61">
        <f>P7/1000</f>
        <v>1.152079207920792E-2</v>
      </c>
    </row>
    <row r="8" spans="1:17" s="4" customFormat="1" ht="15" thickBot="1">
      <c r="A8" s="38">
        <v>2015</v>
      </c>
      <c r="B8" s="36">
        <v>500</v>
      </c>
      <c r="C8" s="62">
        <v>648</v>
      </c>
      <c r="D8" s="63">
        <v>407</v>
      </c>
      <c r="E8" s="64">
        <v>429</v>
      </c>
      <c r="F8" s="64">
        <v>579</v>
      </c>
      <c r="G8" s="64">
        <v>502</v>
      </c>
      <c r="H8" s="64">
        <v>376</v>
      </c>
      <c r="I8" s="64">
        <v>443</v>
      </c>
      <c r="J8" s="64">
        <v>608</v>
      </c>
      <c r="K8" s="64">
        <v>670</v>
      </c>
      <c r="L8" s="64">
        <v>365</v>
      </c>
      <c r="M8" s="64">
        <v>463</v>
      </c>
      <c r="N8" s="65">
        <v>389</v>
      </c>
      <c r="O8" s="42">
        <f>SUM(C8:N8)</f>
        <v>5879</v>
      </c>
      <c r="P8" s="66">
        <f>O8/B8</f>
        <v>11.757999999999999</v>
      </c>
      <c r="Q8" s="43">
        <f>P8/1000</f>
        <v>1.1757999999999999E-2</v>
      </c>
    </row>
    <row r="11" spans="1:17">
      <c r="H11" s="11"/>
    </row>
    <row r="32" spans="2:10">
      <c r="B32" s="72" t="s">
        <v>15</v>
      </c>
      <c r="C32" s="72"/>
      <c r="D32" s="72"/>
      <c r="E32" s="72"/>
      <c r="F32" s="72"/>
      <c r="G32" s="72"/>
      <c r="H32" s="72"/>
      <c r="I32" s="72"/>
      <c r="J32" s="72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