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6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6320" windowHeight="9540"/>
  </bookViews>
  <sheets>
    <sheet name="RSU" sheetId="1" r:id="rId1"/>
    <sheet name="CARTON" sheetId="2" r:id="rId2"/>
    <sheet name="VIDRIO" sheetId="3" r:id="rId3"/>
    <sheet name="ENVASES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calcPr calcId="125725"/>
</workbook>
</file>

<file path=xl/calcChain.xml><?xml version="1.0" encoding="utf-8"?>
<calcChain xmlns="http://schemas.openxmlformats.org/spreadsheetml/2006/main">
  <c r="D8" i="1"/>
  <c r="E8"/>
  <c r="F8"/>
  <c r="G8"/>
  <c r="H8"/>
  <c r="I8"/>
  <c r="J8"/>
  <c r="K8"/>
  <c r="L8"/>
  <c r="M8"/>
  <c r="N8"/>
  <c r="D7"/>
  <c r="E7"/>
  <c r="F7"/>
  <c r="G7"/>
  <c r="H7"/>
  <c r="I7"/>
  <c r="J7"/>
  <c r="K7"/>
  <c r="L7"/>
  <c r="M7"/>
  <c r="N7"/>
  <c r="C8"/>
  <c r="C7"/>
  <c r="D8" i="3"/>
  <c r="E8"/>
  <c r="F8"/>
  <c r="G8"/>
  <c r="H8"/>
  <c r="I8"/>
  <c r="J8"/>
  <c r="K8"/>
  <c r="L8"/>
  <c r="M8"/>
  <c r="N8"/>
  <c r="D7"/>
  <c r="E7"/>
  <c r="F7"/>
  <c r="G7"/>
  <c r="H7"/>
  <c r="I7"/>
  <c r="J7"/>
  <c r="K7"/>
  <c r="L7"/>
  <c r="M7"/>
  <c r="N7"/>
  <c r="C8"/>
  <c r="C7"/>
  <c r="D8" i="2"/>
  <c r="E8"/>
  <c r="F8"/>
  <c r="G8"/>
  <c r="H8"/>
  <c r="I8"/>
  <c r="J8"/>
  <c r="K8"/>
  <c r="L8"/>
  <c r="M8"/>
  <c r="N8"/>
  <c r="D7"/>
  <c r="E7"/>
  <c r="F7"/>
  <c r="G7"/>
  <c r="H7"/>
  <c r="I7"/>
  <c r="J7"/>
  <c r="K7"/>
  <c r="L7"/>
  <c r="M7"/>
  <c r="N7"/>
  <c r="C8"/>
  <c r="C7"/>
  <c r="O7" i="4"/>
  <c r="P7" s="1"/>
  <c r="Q7" s="1"/>
  <c r="O8"/>
  <c r="P8" s="1"/>
  <c r="Q8" s="1"/>
  <c r="O8" i="1" l="1"/>
  <c r="P8" s="1"/>
  <c r="Q8" s="1"/>
  <c r="O7" i="2"/>
  <c r="P7" s="1"/>
  <c r="Q7" s="1"/>
  <c r="O7" i="1"/>
  <c r="P7" s="1"/>
  <c r="Q7" s="1"/>
  <c r="O8" i="3" l="1"/>
  <c r="P8" s="1"/>
  <c r="Q8" s="1"/>
  <c r="O7" l="1"/>
  <c r="P7" s="1"/>
  <c r="Q7" s="1"/>
  <c r="O8" i="2"/>
  <c r="P8" s="1"/>
  <c r="Q8" s="1"/>
</calcChain>
</file>

<file path=xl/sharedStrings.xml><?xml version="1.0" encoding="utf-8"?>
<sst xmlns="http://schemas.openxmlformats.org/spreadsheetml/2006/main" count="76" uniqueCount="23">
  <si>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</si>
  <si>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</si>
  <si>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</si>
  <si>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</si>
  <si>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</si>
  <si>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</si>
  <si>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</si>
  <si>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</si>
  <si>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</si>
  <si>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</si>
  <si>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</si>
  <si>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</si>
  <si>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</si>
  <si>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</si>
  <si>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</si>
  <si>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</si>
  <si>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</si>
  <si>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</si>
  <si>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RESUMEN DE KILOS ANUAL DE RECOGIDA EN RESIDUOS SÓLIDOS URBANOS</t>
  </si>
  <si>
    <t>RATIO (Tn/HAB/AÑO)</t>
  </si>
  <si>
    <t>RESUMEN DE KILOS ANUAL DE RECOGIDA EN PAPEL / CARTÓN</t>
  </si>
  <si>
    <t>RESUMEN DE KILOS ANUAL DE RECOGIDA EN VIDRIO</t>
  </si>
  <si>
    <t>RESUMEN DE KILOS ANUAL DE RECOGIDA EN ENVASES</t>
  </si>
</sst>
</file>

<file path=xl/styles.xml><?xml version="1.0" encoding="utf-8"?>
<styleSheet xmlns="http://schemas.openxmlformats.org/spreadsheetml/2006/main">
  <numFmts count="1">
    <numFmt numFmtId="164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u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6ED83"/>
        <bgColor indexed="64"/>
      </patternFill>
    </fill>
    <fill>
      <patternFill patternType="solid">
        <fgColor rgb="FFFFFF66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1" applyFont="1" applyFill="1" applyBorder="1"/>
    <xf numFmtId="3" fontId="5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5" fillId="2" borderId="7" xfId="0" applyFont="1" applyFill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7" borderId="7" xfId="0" applyFont="1" applyFill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16" fillId="0" borderId="14" xfId="0" applyNumberFormat="1" applyFont="1" applyFill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3" fontId="5" fillId="3" borderId="19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164" fontId="23" fillId="8" borderId="4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4" fontId="23" fillId="4" borderId="15" xfId="0" applyNumberFormat="1" applyFont="1" applyFill="1" applyBorder="1" applyAlignment="1">
      <alignment horizontal="center" vertical="center"/>
    </xf>
    <xf numFmtId="164" fontId="23" fillId="4" borderId="4" xfId="0" applyNumberFormat="1" applyFont="1" applyFill="1" applyBorder="1" applyAlignment="1">
      <alignment horizontal="center" vertical="center"/>
    </xf>
    <xf numFmtId="3" fontId="18" fillId="0" borderId="9" xfId="0" applyNumberFormat="1" applyFont="1" applyBorder="1" applyAlignment="1">
      <alignment horizontal="center" vertical="center"/>
    </xf>
    <xf numFmtId="4" fontId="23" fillId="4" borderId="9" xfId="0" applyNumberFormat="1" applyFont="1" applyFill="1" applyBorder="1" applyAlignment="1">
      <alignment horizontal="center" vertical="center"/>
    </xf>
    <xf numFmtId="164" fontId="23" fillId="4" borderId="9" xfId="0" applyNumberFormat="1" applyFont="1" applyFill="1" applyBorder="1" applyAlignment="1">
      <alignment horizontal="center" vertical="center"/>
    </xf>
    <xf numFmtId="4" fontId="23" fillId="5" borderId="9" xfId="0" applyNumberFormat="1" applyFont="1" applyFill="1" applyBorder="1" applyAlignment="1">
      <alignment horizontal="center" vertical="center"/>
    </xf>
    <xf numFmtId="164" fontId="23" fillId="5" borderId="9" xfId="0" applyNumberFormat="1" applyFont="1" applyFill="1" applyBorder="1" applyAlignment="1">
      <alignment horizontal="center" vertical="center"/>
    </xf>
    <xf numFmtId="4" fontId="23" fillId="5" borderId="15" xfId="0" applyNumberFormat="1" applyFont="1" applyFill="1" applyBorder="1" applyAlignment="1">
      <alignment horizontal="center" vertical="center"/>
    </xf>
    <xf numFmtId="164" fontId="23" fillId="5" borderId="4" xfId="0" applyNumberFormat="1" applyFont="1" applyFill="1" applyBorder="1" applyAlignment="1">
      <alignment horizontal="center" vertical="center"/>
    </xf>
    <xf numFmtId="4" fontId="23" fillId="7" borderId="9" xfId="0" applyNumberFormat="1" applyFont="1" applyFill="1" applyBorder="1" applyAlignment="1">
      <alignment horizontal="center" vertical="center"/>
    </xf>
    <xf numFmtId="164" fontId="23" fillId="7" borderId="9" xfId="0" applyNumberFormat="1" applyFont="1" applyFill="1" applyBorder="1" applyAlignment="1">
      <alignment horizontal="center" vertical="center"/>
    </xf>
    <xf numFmtId="4" fontId="23" fillId="7" borderId="15" xfId="0" applyNumberFormat="1" applyFont="1" applyFill="1" applyBorder="1" applyAlignment="1">
      <alignment horizontal="center" vertical="center"/>
    </xf>
    <xf numFmtId="164" fontId="23" fillId="7" borderId="4" xfId="0" applyNumberFormat="1" applyFont="1" applyFill="1" applyBorder="1" applyAlignment="1">
      <alignment horizontal="center" vertical="center"/>
    </xf>
    <xf numFmtId="3" fontId="14" fillId="0" borderId="8" xfId="0" applyNumberFormat="1" applyFont="1" applyFill="1" applyBorder="1" applyAlignment="1">
      <alignment horizontal="center" vertical="center" wrapText="1"/>
    </xf>
    <xf numFmtId="3" fontId="14" fillId="0" borderId="11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164" fontId="23" fillId="8" borderId="9" xfId="0" applyNumberFormat="1" applyFont="1" applyFill="1" applyBorder="1" applyAlignment="1">
      <alignment horizontal="center" vertical="center"/>
    </xf>
    <xf numFmtId="3" fontId="14" fillId="0" borderId="20" xfId="0" applyNumberFormat="1" applyFont="1" applyFill="1" applyBorder="1" applyAlignment="1">
      <alignment horizontal="center" vertical="center" wrapText="1"/>
    </xf>
    <xf numFmtId="3" fontId="14" fillId="0" borderId="17" xfId="0" applyNumberFormat="1" applyFont="1" applyFill="1" applyBorder="1" applyAlignment="1">
      <alignment horizontal="center" vertical="center"/>
    </xf>
    <xf numFmtId="3" fontId="14" fillId="0" borderId="7" xfId="0" applyNumberFormat="1" applyFont="1" applyFill="1" applyBorder="1" applyAlignment="1">
      <alignment horizontal="center" vertical="center"/>
    </xf>
    <xf numFmtId="3" fontId="14" fillId="0" borderId="21" xfId="0" applyNumberFormat="1" applyFont="1" applyFill="1" applyBorder="1" applyAlignment="1">
      <alignment horizontal="center" vertical="center"/>
    </xf>
    <xf numFmtId="4" fontId="5" fillId="8" borderId="15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 wrapText="1"/>
    </xf>
    <xf numFmtId="4" fontId="5" fillId="8" borderId="9" xfId="0" applyNumberFormat="1" applyFont="1" applyFill="1" applyBorder="1" applyAlignment="1">
      <alignment horizontal="center" vertical="center" wrapText="1"/>
    </xf>
    <xf numFmtId="3" fontId="18" fillId="0" borderId="22" xfId="0" applyNumberFormat="1" applyFont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3" fontId="20" fillId="0" borderId="9" xfId="1" applyNumberFormat="1" applyFont="1" applyFill="1" applyBorder="1" applyAlignment="1">
      <alignment horizontal="center" vertical="center"/>
    </xf>
    <xf numFmtId="3" fontId="15" fillId="0" borderId="25" xfId="0" applyNumberFormat="1" applyFont="1" applyBorder="1" applyAlignment="1">
      <alignment horizontal="center" vertical="center"/>
    </xf>
    <xf numFmtId="3" fontId="15" fillId="0" borderId="26" xfId="0" applyNumberFormat="1" applyFont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3" fontId="4" fillId="8" borderId="4" xfId="0" applyNumberFormat="1" applyFont="1" applyFill="1" applyBorder="1" applyAlignment="1">
      <alignment horizontal="center" vertical="center" wrapText="1"/>
    </xf>
    <xf numFmtId="3" fontId="20" fillId="3" borderId="2" xfId="1" applyNumberFormat="1" applyFont="1" applyFill="1" applyBorder="1" applyAlignment="1">
      <alignment horizontal="center" vertical="center"/>
    </xf>
    <xf numFmtId="3" fontId="20" fillId="3" borderId="4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86ED83"/>
    </mruColors>
  </colors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externalLinks/externalLink6.xml" Type="http://schemas.openxmlformats.org/officeDocument/2006/relationships/externalLink"/>
<Relationship Id="rId11" Target="theme/theme1.xml" Type="http://schemas.openxmlformats.org/officeDocument/2006/relationships/theme"/>
<Relationship Id="rId12" Target="styles.xml" Type="http://schemas.openxmlformats.org/officeDocument/2006/relationships/styles"/>
<Relationship Id="rId13" Target="sharedStrings.xml" Type="http://schemas.openxmlformats.org/officeDocument/2006/relationships/sharedStrings"/>
<Relationship Id="rId14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externalLinks/externalLink1.xml" Type="http://schemas.openxmlformats.org/officeDocument/2006/relationships/externalLink"/>
<Relationship Id="rId6" Target="externalLinks/externalLink2.xml" Type="http://schemas.openxmlformats.org/officeDocument/2006/relationships/externalLink"/>
<Relationship Id="rId7" Target="externalLinks/externalLink3.xml" Type="http://schemas.openxmlformats.org/officeDocument/2006/relationships/externalLink"/>
<Relationship Id="rId8" Target="externalLinks/externalLink4.xml" Type="http://schemas.openxmlformats.org/officeDocument/2006/relationships/externalLink"/>
<Relationship Id="rId9" Target="externalLinks/externalLink5.xml" Type="http://schemas.openxmlformats.org/officeDocument/2006/relationships/externalLink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6.5247054564426907E-2"/>
          <c:w val="0.88015364782941952"/>
          <c:h val="0.69824072447333563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RSU!$C$8:$N$8</c:f>
              <c:numCache>
                <c:formatCode>#,##0</c:formatCode>
                <c:ptCount val="12"/>
                <c:pt idx="0">
                  <c:v>136319.86126319671</c:v>
                </c:pt>
                <c:pt idx="1">
                  <c:v>116673.9958182027</c:v>
                </c:pt>
                <c:pt idx="2">
                  <c:v>134609.42362007371</c:v>
                </c:pt>
                <c:pt idx="3">
                  <c:v>147778.94208811969</c:v>
                </c:pt>
                <c:pt idx="4">
                  <c:v>151929.13823578923</c:v>
                </c:pt>
                <c:pt idx="5">
                  <c:v>147470.46357160225</c:v>
                </c:pt>
                <c:pt idx="6">
                  <c:v>160055.15846606865</c:v>
                </c:pt>
                <c:pt idx="7">
                  <c:v>173349.23450330133</c:v>
                </c:pt>
                <c:pt idx="8">
                  <c:v>148687.57896916691</c:v>
                </c:pt>
                <c:pt idx="9">
                  <c:v>143044.12892628013</c:v>
                </c:pt>
                <c:pt idx="10">
                  <c:v>136227.44388909818</c:v>
                </c:pt>
                <c:pt idx="11">
                  <c:v>136245.37863435593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RSU!$C$7:$N$7</c:f>
              <c:numCache>
                <c:formatCode>#,##0</c:formatCode>
                <c:ptCount val="12"/>
                <c:pt idx="0">
                  <c:v>148355.65721855071</c:v>
                </c:pt>
                <c:pt idx="1">
                  <c:v>120686.60874261727</c:v>
                </c:pt>
                <c:pt idx="2">
                  <c:v>145235.53530375494</c:v>
                </c:pt>
                <c:pt idx="3">
                  <c:v>131219.15838137831</c:v>
                </c:pt>
                <c:pt idx="4">
                  <c:v>147904.6196201428</c:v>
                </c:pt>
                <c:pt idx="5">
                  <c:v>133443.79985696531</c:v>
                </c:pt>
                <c:pt idx="6">
                  <c:v>129508.26608517705</c:v>
                </c:pt>
                <c:pt idx="7">
                  <c:v>159151.32772130211</c:v>
                </c:pt>
                <c:pt idx="8">
                  <c:v>129242.75483488319</c:v>
                </c:pt>
                <c:pt idx="9">
                  <c:v>124770.48079370288</c:v>
                </c:pt>
                <c:pt idx="10">
                  <c:v>123893.52282045028</c:v>
                </c:pt>
                <c:pt idx="11">
                  <c:v>129900.55479275282</c:v>
                </c:pt>
              </c:numCache>
            </c:numRef>
          </c:val>
        </c:ser>
        <c:marker val="1"/>
        <c:axId val="68564096"/>
        <c:axId val="68565632"/>
      </c:lineChart>
      <c:catAx>
        <c:axId val="68564096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68565632"/>
        <c:crossesAt val="0"/>
        <c:auto val="1"/>
        <c:lblAlgn val="ctr"/>
        <c:lblOffset val="100"/>
      </c:catAx>
      <c:valAx>
        <c:axId val="68565632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68564096"/>
        <c:crosses val="autoZero"/>
        <c:crossBetween val="between"/>
      </c:valAx>
      <c:spPr>
        <a:gradFill>
          <a:gsLst>
            <a:gs pos="0">
              <a:schemeClr val="bg1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5010190200213323"/>
          <c:y val="0.88924017611389872"/>
          <c:w val="0.52418879056047263"/>
          <c:h val="7.5527441092335404E-2"/>
        </c:manualLayout>
      </c:layout>
    </c:legend>
    <c:plotVisOnly val="1"/>
  </c:chart>
  <c:printSettings>
    <c:headerFooter/>
    <c:pageMargins b="0.75000000000000766" l="0.70000000000000062" r="0.70000000000000062" t="0.75000000000000766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8.1075938484568053E-2"/>
          <c:y val="6.1352987058831882E-2"/>
          <c:w val="0.88015364782941952"/>
          <c:h val="0.70213475213646015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CARTON!$C$8:$N$8</c:f>
              <c:numCache>
                <c:formatCode>#,##0</c:formatCode>
                <c:ptCount val="12"/>
                <c:pt idx="0">
                  <c:v>1616.8821678676545</c:v>
                </c:pt>
                <c:pt idx="1">
                  <c:v>3806.2498731350856</c:v>
                </c:pt>
                <c:pt idx="2">
                  <c:v>764.09621435095914</c:v>
                </c:pt>
                <c:pt idx="3">
                  <c:v>1248.4786359484422</c:v>
                </c:pt>
                <c:pt idx="4">
                  <c:v>4798.2076524916265</c:v>
                </c:pt>
                <c:pt idx="5">
                  <c:v>1555.4815792144525</c:v>
                </c:pt>
                <c:pt idx="6">
                  <c:v>1555.4815792144525</c:v>
                </c:pt>
                <c:pt idx="7">
                  <c:v>5599.1109306810104</c:v>
                </c:pt>
                <c:pt idx="8">
                  <c:v>989.23170607936663</c:v>
                </c:pt>
                <c:pt idx="9">
                  <c:v>914.18654216989739</c:v>
                </c:pt>
                <c:pt idx="10">
                  <c:v>4805.2105957576368</c:v>
                </c:pt>
                <c:pt idx="11">
                  <c:v>463.91555871308231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CARTON!$C$7:$N$7</c:f>
              <c:numCache>
                <c:formatCode>#,##0</c:formatCode>
                <c:ptCount val="12"/>
                <c:pt idx="0">
                  <c:v>1272.3587023056518</c:v>
                </c:pt>
                <c:pt idx="1">
                  <c:v>4019.4756172209754</c:v>
                </c:pt>
                <c:pt idx="2">
                  <c:v>1252.7436127872641</c:v>
                </c:pt>
                <c:pt idx="3">
                  <c:v>4658.9652073436901</c:v>
                </c:pt>
                <c:pt idx="4">
                  <c:v>1709.0409551932212</c:v>
                </c:pt>
                <c:pt idx="5">
                  <c:v>1493.3367569649506</c:v>
                </c:pt>
                <c:pt idx="6">
                  <c:v>4418.2257029143666</c:v>
                </c:pt>
                <c:pt idx="7">
                  <c:v>1601.188856079086</c:v>
                </c:pt>
                <c:pt idx="8">
                  <c:v>1933.0414687379637</c:v>
                </c:pt>
                <c:pt idx="9">
                  <c:v>4133.1878289896013</c:v>
                </c:pt>
                <c:pt idx="10">
                  <c:v>1103.4099370907691</c:v>
                </c:pt>
                <c:pt idx="11">
                  <c:v>3418.0819103864424</c:v>
                </c:pt>
              </c:numCache>
            </c:numRef>
          </c:val>
        </c:ser>
        <c:marker val="1"/>
        <c:axId val="100652544"/>
        <c:axId val="100654080"/>
      </c:lineChart>
      <c:catAx>
        <c:axId val="100652544"/>
        <c:scaling>
          <c:orientation val="minMax"/>
        </c:scaling>
        <c:axPos val="b"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00654080"/>
        <c:crossesAt val="0"/>
        <c:auto val="1"/>
        <c:lblAlgn val="ctr"/>
        <c:lblOffset val="100"/>
      </c:catAx>
      <c:valAx>
        <c:axId val="100654080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100652544"/>
        <c:crosses val="autoZero"/>
        <c:crossBetween val="between"/>
      </c:valAx>
      <c:spPr>
        <a:gradFill>
          <a:gsLst>
            <a:gs pos="0">
              <a:srgbClr val="00B0F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2067197455336668"/>
          <c:y val="0.8747789525224926"/>
          <c:w val="0.52571251548946718"/>
          <c:h val="0.11075973149777101"/>
        </c:manualLayout>
      </c:layout>
    </c:legend>
    <c:plotVisOnly val="1"/>
  </c:chart>
  <c:printSettings>
    <c:headerFooter/>
    <c:pageMargins b="0.75000000000000788" l="0.70000000000000062" r="0.70000000000000062" t="0.75000000000000788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5.1797667303422522E-2"/>
          <c:w val="0.88015364782941952"/>
          <c:h val="0.71169014376161555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VIDRIO!$C$8:$N$8</c:f>
              <c:numCache>
                <c:formatCode>#,##0</c:formatCode>
                <c:ptCount val="12"/>
                <c:pt idx="0">
                  <c:v>6078.4422484326851</c:v>
                </c:pt>
                <c:pt idx="1">
                  <c:v>5507.0258208479436</c:v>
                </c:pt>
                <c:pt idx="2">
                  <c:v>4378.4783763680798</c:v>
                </c:pt>
                <c:pt idx="3">
                  <c:v>5842.7329720539792</c:v>
                </c:pt>
                <c:pt idx="4">
                  <c:v>0</c:v>
                </c:pt>
                <c:pt idx="5">
                  <c:v>8906.9535649771551</c:v>
                </c:pt>
                <c:pt idx="6">
                  <c:v>5278.4592498140473</c:v>
                </c:pt>
                <c:pt idx="7">
                  <c:v>7478.4124960153013</c:v>
                </c:pt>
                <c:pt idx="8">
                  <c:v>2892.7956646477528</c:v>
                </c:pt>
                <c:pt idx="9">
                  <c:v>2799.9404951652323</c:v>
                </c:pt>
                <c:pt idx="10">
                  <c:v>2971.3654234406545</c:v>
                </c:pt>
                <c:pt idx="11">
                  <c:v>2735.656147061949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VIDRIO!$C$7:$N$7</c:f>
              <c:numCache>
                <c:formatCode>#,##0</c:formatCode>
                <c:ptCount val="12"/>
                <c:pt idx="0">
                  <c:v>2915.9766259062872</c:v>
                </c:pt>
                <c:pt idx="1">
                  <c:v>1440.5064386971108</c:v>
                </c:pt>
                <c:pt idx="2">
                  <c:v>6041.7357428849691</c:v>
                </c:pt>
                <c:pt idx="3">
                  <c:v>2971.9186235255925</c:v>
                </c:pt>
                <c:pt idx="4">
                  <c:v>2524.3826425711504</c:v>
                </c:pt>
                <c:pt idx="5">
                  <c:v>8055.6476571799594</c:v>
                </c:pt>
                <c:pt idx="6">
                  <c:v>4629.2003029975112</c:v>
                </c:pt>
                <c:pt idx="7">
                  <c:v>5831.9532518125743</c:v>
                </c:pt>
                <c:pt idx="8">
                  <c:v>8097.6041553944378</c:v>
                </c:pt>
                <c:pt idx="9">
                  <c:v>7992.7129098582409</c:v>
                </c:pt>
                <c:pt idx="10">
                  <c:v>5601.1925116329403</c:v>
                </c:pt>
                <c:pt idx="11">
                  <c:v>0</c:v>
                </c:pt>
              </c:numCache>
            </c:numRef>
          </c:val>
        </c:ser>
        <c:marker val="1"/>
        <c:axId val="188631680"/>
        <c:axId val="188793600"/>
      </c:lineChart>
      <c:catAx>
        <c:axId val="188631680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88793600"/>
        <c:crossesAt val="0"/>
        <c:auto val="1"/>
        <c:lblAlgn val="ctr"/>
        <c:lblOffset val="100"/>
      </c:catAx>
      <c:valAx>
        <c:axId val="188793600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188631680"/>
        <c:crosses val="autoZero"/>
        <c:crossBetween val="between"/>
      </c:valAx>
      <c:spPr>
        <a:gradFill>
          <a:gsLst>
            <a:gs pos="0">
              <a:srgbClr val="00B05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3748761537258176"/>
          <c:y val="0.86951627348356664"/>
          <c:w val="0.51939451277199611"/>
          <c:h val="0.11075986063872066"/>
        </c:manualLayout>
      </c:layout>
    </c:legend>
    <c:plotVisOnly val="1"/>
  </c:chart>
  <c:printSettings>
    <c:headerFooter/>
    <c:pageMargins b="0.75000000000000788" l="0.70000000000000062" r="0.70000000000000062" t="0.75000000000000788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5.6877968167258215E-2"/>
          <c:y val="3.6962365591397851E-2"/>
          <c:w val="0.90036382647291047"/>
          <c:h val="0.73688378418423506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ENVASES!$C$8:$N$8</c:f>
              <c:numCache>
                <c:formatCode>#,##0</c:formatCode>
                <c:ptCount val="12"/>
                <c:pt idx="0">
                  <c:v>799</c:v>
                </c:pt>
                <c:pt idx="1">
                  <c:v>1032</c:v>
                </c:pt>
                <c:pt idx="2">
                  <c:v>670</c:v>
                </c:pt>
                <c:pt idx="3">
                  <c:v>1044</c:v>
                </c:pt>
                <c:pt idx="4">
                  <c:v>1005</c:v>
                </c:pt>
                <c:pt idx="5">
                  <c:v>988</c:v>
                </c:pt>
                <c:pt idx="6">
                  <c:v>1290</c:v>
                </c:pt>
                <c:pt idx="7">
                  <c:v>1093</c:v>
                </c:pt>
                <c:pt idx="8">
                  <c:v>1086</c:v>
                </c:pt>
                <c:pt idx="9">
                  <c:v>846</c:v>
                </c:pt>
                <c:pt idx="10">
                  <c:v>931</c:v>
                </c:pt>
                <c:pt idx="11">
                  <c:v>1257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ENVASES!$C$7:$N$7</c:f>
              <c:numCache>
                <c:formatCode>#,##0</c:formatCode>
                <c:ptCount val="12"/>
                <c:pt idx="0">
                  <c:v>879</c:v>
                </c:pt>
                <c:pt idx="1">
                  <c:v>720</c:v>
                </c:pt>
                <c:pt idx="2">
                  <c:v>1286</c:v>
                </c:pt>
                <c:pt idx="3">
                  <c:v>847</c:v>
                </c:pt>
                <c:pt idx="4">
                  <c:v>1426</c:v>
                </c:pt>
                <c:pt idx="5">
                  <c:v>1223</c:v>
                </c:pt>
                <c:pt idx="6">
                  <c:v>720</c:v>
                </c:pt>
                <c:pt idx="7">
                  <c:v>1594</c:v>
                </c:pt>
                <c:pt idx="8">
                  <c:v>1386</c:v>
                </c:pt>
                <c:pt idx="9">
                  <c:v>962</c:v>
                </c:pt>
                <c:pt idx="10">
                  <c:v>1078</c:v>
                </c:pt>
                <c:pt idx="11">
                  <c:v>935</c:v>
                </c:pt>
              </c:numCache>
            </c:numRef>
          </c:val>
        </c:ser>
        <c:marker val="1"/>
        <c:axId val="66618880"/>
        <c:axId val="66620416"/>
      </c:lineChart>
      <c:catAx>
        <c:axId val="66618880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66620416"/>
        <c:crosses val="autoZero"/>
        <c:auto val="1"/>
        <c:lblAlgn val="ctr"/>
        <c:lblOffset val="100"/>
      </c:catAx>
      <c:valAx>
        <c:axId val="6662041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66618880"/>
        <c:crosses val="autoZero"/>
        <c:crossBetween val="between"/>
      </c:valAx>
      <c:spPr>
        <a:gradFill>
          <a:gsLst>
            <a:gs pos="0">
              <a:srgbClr val="FFFF0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8558469486707788"/>
          <c:y val="0.85056911988823958"/>
          <c:w val="0.36796145739235697"/>
          <c:h val="0.12152495554991254"/>
        </c:manualLayout>
      </c:layout>
    </c:legend>
    <c:plotVisOnly val="1"/>
  </c:chart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_rels/drawing2.xml.rels><?xml version="1.0" encoding="UTF-8" standalone="no"?>
<Relationships xmlns="http://schemas.openxmlformats.org/package/2006/relationships">
<Relationship Id="rId1" Target="../charts/chart2.xml" Type="http://schemas.openxmlformats.org/officeDocument/2006/relationships/chart"/>
</Relationships>

</file>

<file path=xl/drawings/_rels/drawing3.xml.rels><?xml version="1.0" encoding="UTF-8" standalone="no"?>
<Relationships xmlns="http://schemas.openxmlformats.org/package/2006/relationships">
<Relationship Id="rId1" Target="../charts/chart3.xml" Type="http://schemas.openxmlformats.org/officeDocument/2006/relationships/chart"/>
</Relationships>

</file>

<file path=xl/drawings/_rels/drawing4.xml.rels><?xml version="1.0" encoding="UTF-8" standalone="no"?>
<Relationships xmlns="http://schemas.openxmlformats.org/package/2006/relationships">
<Relationship Id="rId1" Target="../charts/chart4.xml" Type="http://schemas.openxmlformats.org/officeDocument/2006/relationships/chart"/>
</Relationships>

</file>

<file path=xl/drawings/_rels/vmlDrawing1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2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3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4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9</xdr:row>
      <xdr:rowOff>30480</xdr:rowOff>
    </xdr:from>
    <xdr:to>
      <xdr:col>16</xdr:col>
      <xdr:colOff>0</xdr:colOff>
      <xdr:row>29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449580</xdr:colOff>
      <xdr:row>9</xdr:row>
      <xdr:rowOff>7620</xdr:rowOff>
    </xdr:from>
    <xdr:to>
      <xdr:col>16</xdr:col>
      <xdr:colOff>297180</xdr:colOff>
      <xdr:row>28</xdr:row>
      <xdr:rowOff>45720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16</xdr:col>
      <xdr:colOff>205740</xdr:colOff>
      <xdr:row>30</xdr:row>
      <xdr:rowOff>22860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9</xdr:row>
      <xdr:rowOff>99060</xdr:rowOff>
    </xdr:from>
    <xdr:to>
      <xdr:col>16</xdr:col>
      <xdr:colOff>198120</xdr:colOff>
      <xdr:row>30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no"?>
<Relationships xmlns="http://schemas.openxmlformats.org/package/2006/relationships">
<Relationship Id="rId1" Target="/S900/10%20CONTROL%20RESIDUOS/9%202016/RSU%202016/Resumen%20Toneladas%20-%20RSU%20-%20Municipios%202016.xls" TargetMode="External" Type="http://schemas.openxmlformats.org/officeDocument/2006/relationships/externalLinkPath"/>
</Relationships>

</file>

<file path=xl/externalLinks/_rels/externalLink2.xml.rels><?xml version="1.0" encoding="UTF-8" standalone="no"?>
<Relationships xmlns="http://schemas.openxmlformats.org/package/2006/relationships">
<Relationship Id="rId1" Target="/S900/10%20CONTROL%20RESIDUOS/8%202015/RSU%202015/Resumen%20Toneladas%20-%20RSU%20-%20Municipios%202015.xls" TargetMode="External" Type="http://schemas.openxmlformats.org/officeDocument/2006/relationships/externalLinkPath"/>
</Relationships>

</file>

<file path=xl/externalLinks/_rels/externalLink3.xml.rels><?xml version="1.0" encoding="UTF-8" standalone="no"?>
<Relationships xmlns="http://schemas.openxmlformats.org/package/2006/relationships">
<Relationship Id="rId1" Target="/S900/10%20CONTROL%20RESIDUOS/9%202016/PAPEL-CARTON%202016/PAPEL%20RUTAS,%20MUNICIPIOS,%20LOCALIDADES%202016.xls" TargetMode="External" Type="http://schemas.openxmlformats.org/officeDocument/2006/relationships/externalLinkPath"/>
</Relationships>

</file>

<file path=xl/externalLinks/_rels/externalLink4.xml.rels><?xml version="1.0" encoding="UTF-8" standalone="no"?>
<Relationships xmlns="http://schemas.openxmlformats.org/package/2006/relationships">
<Relationship Id="rId1" Target="/S900/10%20CONTROL%20RESIDUOS/8%202015/PAPEL%20CART&#211;N%202015/PAPEL%20RUTAS,%20MUNICIPIOS,%20LOCALIDADES%202015.xls" TargetMode="External" Type="http://schemas.openxmlformats.org/officeDocument/2006/relationships/externalLinkPath"/>
</Relationships>

</file>

<file path=xl/externalLinks/_rels/externalLink5.xml.rels><?xml version="1.0" encoding="UTF-8" standalone="no"?>
<Relationships xmlns="http://schemas.openxmlformats.org/package/2006/relationships">
<Relationship Id="rId1" Target="/S900/10%20CONTROL%20RESIDUOS/9%202016/VIDRIO%202016/VIDRIO%20RUTAS%20MUNICIPIOS%20LOCALIDADES%20-%202016.xls" TargetMode="External" Type="http://schemas.openxmlformats.org/officeDocument/2006/relationships/externalLinkPath"/>
</Relationships>

</file>

<file path=xl/externalLinks/_rels/externalLink6.xml.rels><?xml version="1.0" encoding="UTF-8" standalone="no"?>
<Relationships xmlns="http://schemas.openxmlformats.org/package/2006/relationships">
<Relationship Id="rId1" Target="/S900/10%20CONTROL%20RESIDUOS/8%202015/VIDRIO%202015/VIDRIO%20RUTAS%20MUNICIPIOS%20LOCALIDADES%20-%202015.xls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/>
      <sheetData sheetId="1"/>
      <sheetData sheetId="2">
        <row r="7">
          <cell r="F7">
            <v>109478.13250862376</v>
          </cell>
          <cell r="G7">
            <v>85965.276555251578</v>
          </cell>
          <cell r="H7">
            <v>97087.572261210895</v>
          </cell>
          <cell r="I7">
            <v>91999.141191863921</v>
          </cell>
          <cell r="J7">
            <v>102260.5542999881</v>
          </cell>
          <cell r="K7">
            <v>95473.417390270013</v>
          </cell>
          <cell r="L7">
            <v>91991.454740097543</v>
          </cell>
          <cell r="M7">
            <v>114405.14809087665</v>
          </cell>
          <cell r="N7">
            <v>93336.583799214946</v>
          </cell>
          <cell r="O7">
            <v>91983.76828833115</v>
          </cell>
          <cell r="P7">
            <v>89570.222433686213</v>
          </cell>
          <cell r="Q7">
            <v>96641.758058760563</v>
          </cell>
        </row>
        <row r="34">
          <cell r="F34">
            <v>38877.524709926947</v>
          </cell>
          <cell r="G34">
            <v>34721.332187365704</v>
          </cell>
          <cell r="H34">
            <v>48147.963042544048</v>
          </cell>
          <cell r="I34">
            <v>39220.017189514394</v>
          </cell>
          <cell r="J34">
            <v>45644.065320154703</v>
          </cell>
          <cell r="K34">
            <v>37970.382466695315</v>
          </cell>
          <cell r="L34">
            <v>37516.811345079499</v>
          </cell>
          <cell r="M34">
            <v>44746.179630425439</v>
          </cell>
          <cell r="N34">
            <v>35906.171035668245</v>
          </cell>
          <cell r="O34">
            <v>32786.712505371725</v>
          </cell>
          <cell r="P34">
            <v>34323.300386764073</v>
          </cell>
          <cell r="Q34">
            <v>33258.796733992262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/>
      <sheetData sheetId="1"/>
      <sheetData sheetId="2">
        <row r="7">
          <cell r="F7">
            <v>101256.04225352113</v>
          </cell>
          <cell r="G7">
            <v>85713.389671361496</v>
          </cell>
          <cell r="H7">
            <v>103275.79812206572</v>
          </cell>
          <cell r="I7">
            <v>106479.00469483568</v>
          </cell>
          <cell r="J7">
            <v>107338.97887323944</v>
          </cell>
          <cell r="K7">
            <v>101579.51877934272</v>
          </cell>
          <cell r="L7">
            <v>111141.80046948357</v>
          </cell>
          <cell r="M7">
            <v>123737.66079812206</v>
          </cell>
          <cell r="N7">
            <v>106479.00469483568</v>
          </cell>
          <cell r="O7">
            <v>100443.40610328638</v>
          </cell>
          <cell r="P7">
            <v>97050.84741784037</v>
          </cell>
          <cell r="Q7">
            <v>98723.457746478874</v>
          </cell>
        </row>
        <row r="34">
          <cell r="F34">
            <v>35063.819009675586</v>
          </cell>
          <cell r="G34">
            <v>30960.606146841208</v>
          </cell>
          <cell r="H34">
            <v>31333.625498007968</v>
          </cell>
          <cell r="I34">
            <v>41299.93739328401</v>
          </cell>
          <cell r="J34">
            <v>44590.159362549799</v>
          </cell>
          <cell r="K34">
            <v>45890.944792259535</v>
          </cell>
          <cell r="L34">
            <v>48913.357996585088</v>
          </cell>
          <cell r="M34">
            <v>49611.573705179282</v>
          </cell>
          <cell r="N34">
            <v>42208.574274331244</v>
          </cell>
          <cell r="O34">
            <v>42600.722822993739</v>
          </cell>
          <cell r="P34">
            <v>39176.596471257828</v>
          </cell>
          <cell r="Q34">
            <v>37521.920887877066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6"/>
      <sheetName val="FEBRERO-2016"/>
      <sheetName val="MARZO-2016"/>
      <sheetName val="ABRIL-2016"/>
      <sheetName val="MAYO-2016"/>
      <sheetName val="JUNIO-2016"/>
      <sheetName val="JULIO-2016"/>
      <sheetName val="AGOSTO-2016"/>
      <sheetName val="SEPTIEMBRE-2016"/>
      <sheetName val="OCTUBRE-2016"/>
      <sheetName val="NOVIEMBRE-2016"/>
      <sheetName val="DICIEMBRE-2016"/>
      <sheetName val="Por Localidades 2016"/>
      <sheetName val="Por Municipio -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6">
          <cell r="C76">
            <v>1272.3587023056518</v>
          </cell>
          <cell r="D76">
            <v>4019.4756172209754</v>
          </cell>
          <cell r="E76">
            <v>1252.7436127872641</v>
          </cell>
          <cell r="F76">
            <v>4658.9652073436901</v>
          </cell>
          <cell r="G76">
            <v>1709.0409551932212</v>
          </cell>
          <cell r="H76">
            <v>1493.3367569649506</v>
          </cell>
          <cell r="I76">
            <v>4418.2257029143666</v>
          </cell>
          <cell r="J76">
            <v>1601.188856079086</v>
          </cell>
          <cell r="K76">
            <v>1933.0414687379637</v>
          </cell>
          <cell r="L76">
            <v>4133.1878289896013</v>
          </cell>
          <cell r="M76">
            <v>1103.4099370907691</v>
          </cell>
          <cell r="N76">
            <v>3418.0819103864424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RO - 2015"/>
      <sheetName val="FEBRERO - 2015"/>
      <sheetName val="MARZO - 2015"/>
      <sheetName val="ABRIL - 2015"/>
      <sheetName val="MAYO - 2015"/>
      <sheetName val="JUNIO - 2015"/>
      <sheetName val="JULIO - 2015"/>
      <sheetName val="AGOSTO - 2015"/>
      <sheetName val="SEPTIEMBRE - 2015"/>
      <sheetName val="OCTUBRE - 2015"/>
      <sheetName val="NOVIEMBRE - 2015"/>
      <sheetName val="DICIEMBRE - 2015"/>
      <sheetName val="Por Localidades 2015"/>
      <sheetName val="Por Municipio - 20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6">
          <cell r="C76">
            <v>1616.8821678676545</v>
          </cell>
          <cell r="D76">
            <v>3806.2498731350856</v>
          </cell>
          <cell r="E76">
            <v>764.09621435095914</v>
          </cell>
          <cell r="F76">
            <v>1248.4786359484422</v>
          </cell>
          <cell r="G76">
            <v>4798.2076524916265</v>
          </cell>
          <cell r="H76">
            <v>1555.4815792144525</v>
          </cell>
          <cell r="I76">
            <v>1555.4815792144525</v>
          </cell>
          <cell r="J76">
            <v>5599.1109306810104</v>
          </cell>
          <cell r="K76">
            <v>989.23170607936663</v>
          </cell>
          <cell r="L76">
            <v>914.18654216989739</v>
          </cell>
          <cell r="M76">
            <v>4805.2105957576368</v>
          </cell>
          <cell r="N76">
            <v>463.91555871308231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6"/>
      <sheetName val="RUTAS VIDRIO FEBRERO 2016"/>
      <sheetName val="RUTAS VIDRIO MARZO 2016"/>
      <sheetName val="RUTAS VIDRIO ABRIL 2016"/>
      <sheetName val="RUTAS VIDRIO MAYO 2016"/>
      <sheetName val="RUTAS VIDRIO JUNIO 2016"/>
      <sheetName val="RUTAS VIDRIO JULIO 2016"/>
      <sheetName val="RUTAS VIDRIO AGOSTO 2016"/>
      <sheetName val="RUTAS VIDRIO SEPTIEMBRE 2016"/>
      <sheetName val="RUTAS VIDRIO OCTUBRE 2016"/>
      <sheetName val="RUTAS VIDRIO NOVIEMBRE 2016"/>
      <sheetName val="RUTAS VIDRIO DICIEMBRE 2016"/>
      <sheetName val="VIDRIO POR LOCALIDADES "/>
      <sheetName val="VIDRIO POR MUNICIPIO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5">
          <cell r="C75">
            <v>2915.9766259062872</v>
          </cell>
          <cell r="D75">
            <v>1440.5064386971108</v>
          </cell>
          <cell r="E75">
            <v>6041.7357428849691</v>
          </cell>
          <cell r="F75">
            <v>2971.9186235255925</v>
          </cell>
          <cell r="G75">
            <v>2524.3826425711504</v>
          </cell>
          <cell r="H75">
            <v>8055.6476571799594</v>
          </cell>
          <cell r="I75">
            <v>4629.2003029975112</v>
          </cell>
          <cell r="J75">
            <v>5831.9532518125743</v>
          </cell>
          <cell r="K75">
            <v>8097.6041553944378</v>
          </cell>
          <cell r="L75">
            <v>7992.7129098582409</v>
          </cell>
          <cell r="M75">
            <v>5601.1925116329403</v>
          </cell>
          <cell r="N75">
            <v>0</v>
          </cell>
        </row>
      </sheetData>
      <sheetData sheetId="1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5"/>
      <sheetName val="RUTAS VIDRIO FEBRERO 2015"/>
      <sheetName val="RUTAS VIDRIO MARZO 2015"/>
      <sheetName val="RUTAS VIDRIO ABRIL 2015"/>
      <sheetName val="RUTAS VIDRIO MAYO 2015"/>
      <sheetName val="RUTAS VIDRIO JUNIO 2015"/>
      <sheetName val="RUTAS VIDRIO JULIO 2015"/>
      <sheetName val="RUTAS VIDRIO AGOSTO 2015"/>
      <sheetName val="RUTAS VIDRIO SEPTIEMBRE 2015"/>
      <sheetName val="RUTAS VIDRIO OCTUBRE 2015"/>
      <sheetName val="RUTAS VIDRIO NOVIEMBRE 2015"/>
      <sheetName val="RUTAS VIDRIO DICIEMBRE 2015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5">
          <cell r="C75">
            <v>6078.4422484326851</v>
          </cell>
          <cell r="D75">
            <v>5507.0258208479436</v>
          </cell>
          <cell r="E75">
            <v>4378.4783763680798</v>
          </cell>
          <cell r="F75">
            <v>5842.7329720539792</v>
          </cell>
          <cell r="G75">
            <v>0</v>
          </cell>
          <cell r="H75">
            <v>8906.9535649771551</v>
          </cell>
          <cell r="I75">
            <v>5278.4592498140473</v>
          </cell>
          <cell r="J75">
            <v>7478.4124960153013</v>
          </cell>
          <cell r="K75">
            <v>2892.7956646477528</v>
          </cell>
          <cell r="L75">
            <v>2799.9404951652323</v>
          </cell>
          <cell r="M75">
            <v>2971.3654234406545</v>
          </cell>
          <cell r="N75">
            <v>2735.656147061949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2.vml" Type="http://schemas.openxmlformats.org/officeDocument/2006/relationships/vmlDrawing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Relationship Id="rId3" Target="../drawings/vmlDrawing3.vml" Type="http://schemas.openxmlformats.org/officeDocument/2006/relationships/vmlDrawing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4.xml" Type="http://schemas.openxmlformats.org/officeDocument/2006/relationships/drawing"/>
<Relationship Id="rId3" Target="../drawings/vmlDrawing4.vml" Type="http://schemas.openxmlformats.org/officeDocument/2006/relationships/vml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2:Q32"/>
  <sheetViews>
    <sheetView tabSelected="1" workbookViewId="0">
      <selection activeCell="S23" sqref="S23"/>
    </sheetView>
  </sheetViews>
  <sheetFormatPr baseColWidth="10" defaultRowHeight="14.4"/>
  <cols>
    <col min="1" max="1" width="8.77734375" style="2" customWidth="1"/>
    <col min="2" max="2" width="8.21875" style="2" bestFit="1" customWidth="1"/>
    <col min="3" max="3" width="7.77734375" style="1" customWidth="1"/>
    <col min="4" max="4" width="7.77734375" customWidth="1"/>
    <col min="5" max="5" width="7.77734375" style="3" customWidth="1"/>
    <col min="6" max="7" width="7.77734375" customWidth="1"/>
    <col min="8" max="8" width="7.77734375" style="3" customWidth="1"/>
    <col min="9" max="10" width="7.77734375" customWidth="1"/>
    <col min="11" max="11" width="7.77734375" style="3" customWidth="1"/>
    <col min="12" max="13" width="7.77734375" customWidth="1"/>
    <col min="14" max="14" width="7.77734375" style="3" customWidth="1"/>
    <col min="15" max="15" width="11.5546875" customWidth="1"/>
    <col min="16" max="17" width="10.6640625" bestFit="1" customWidth="1"/>
  </cols>
  <sheetData>
    <row r="2" spans="1:17" ht="18">
      <c r="C2" s="75" t="s">
        <v>18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7">
      <c r="C3" s="10"/>
      <c r="P3" s="8"/>
      <c r="Q3" s="9"/>
    </row>
    <row r="4" spans="1:17" ht="15" thickBot="1">
      <c r="C4" s="12"/>
    </row>
    <row r="5" spans="1:17" s="5" customFormat="1" ht="17.100000000000001" customHeight="1">
      <c r="A5" s="1"/>
      <c r="B5" s="78" t="s">
        <v>1</v>
      </c>
      <c r="C5" s="77" t="s">
        <v>16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80" t="s">
        <v>17</v>
      </c>
      <c r="P5" s="73" t="s">
        <v>0</v>
      </c>
      <c r="Q5" s="73" t="s">
        <v>19</v>
      </c>
    </row>
    <row r="6" spans="1:17" s="5" customFormat="1" ht="17.100000000000001" customHeight="1" thickBot="1">
      <c r="A6" s="1"/>
      <c r="B6" s="79"/>
      <c r="C6" s="32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33" t="s">
        <v>13</v>
      </c>
      <c r="O6" s="81"/>
      <c r="P6" s="74"/>
      <c r="Q6" s="74"/>
    </row>
    <row r="7" spans="1:17" s="5" customFormat="1" ht="16.8" customHeight="1">
      <c r="A7" s="17">
        <v>2016</v>
      </c>
      <c r="B7" s="26">
        <v>3231</v>
      </c>
      <c r="C7" s="15">
        <f>[1]AXARQUIA!F7+[1]AXARQUIA!F34</f>
        <v>148355.65721855071</v>
      </c>
      <c r="D7" s="16">
        <f>[1]AXARQUIA!G7+[1]AXARQUIA!G34</f>
        <v>120686.60874261727</v>
      </c>
      <c r="E7" s="16">
        <f>[1]AXARQUIA!H7+[1]AXARQUIA!H34</f>
        <v>145235.53530375494</v>
      </c>
      <c r="F7" s="16">
        <f>[1]AXARQUIA!I7+[1]AXARQUIA!I34</f>
        <v>131219.15838137831</v>
      </c>
      <c r="G7" s="16">
        <f>[1]AXARQUIA!J7+[1]AXARQUIA!J34</f>
        <v>147904.6196201428</v>
      </c>
      <c r="H7" s="16">
        <f>[1]AXARQUIA!K7+[1]AXARQUIA!K34</f>
        <v>133443.79985696531</v>
      </c>
      <c r="I7" s="16">
        <f>[1]AXARQUIA!L7+[1]AXARQUIA!L34</f>
        <v>129508.26608517705</v>
      </c>
      <c r="J7" s="16">
        <f>[1]AXARQUIA!M7+[1]AXARQUIA!M34</f>
        <v>159151.32772130211</v>
      </c>
      <c r="K7" s="16">
        <f>[1]AXARQUIA!N7+[1]AXARQUIA!N34</f>
        <v>129242.75483488319</v>
      </c>
      <c r="L7" s="16">
        <f>[1]AXARQUIA!O7+[1]AXARQUIA!O34</f>
        <v>124770.48079370288</v>
      </c>
      <c r="M7" s="16">
        <f>[1]AXARQUIA!P7+[1]AXARQUIA!P34</f>
        <v>123893.52282045028</v>
      </c>
      <c r="N7" s="15">
        <f>[1]AXARQUIA!Q7+[1]AXARQUIA!Q34</f>
        <v>129900.55479275282</v>
      </c>
      <c r="O7" s="45">
        <f>SUM(C7:N7)</f>
        <v>1623312.2861716778</v>
      </c>
      <c r="P7" s="46">
        <f>O7/B7</f>
        <v>502.41791586867157</v>
      </c>
      <c r="Q7" s="47">
        <f>P7/1000</f>
        <v>0.50241791586867157</v>
      </c>
    </row>
    <row r="8" spans="1:17" s="6" customFormat="1" ht="16.8" customHeight="1" thickBot="1">
      <c r="A8" s="18">
        <v>2015</v>
      </c>
      <c r="B8" s="27">
        <v>3361</v>
      </c>
      <c r="C8" s="30">
        <f>[2]AXARQUIA!F7+[2]AXARQUIA!F34</f>
        <v>136319.86126319671</v>
      </c>
      <c r="D8" s="19">
        <f>[2]AXARQUIA!G7+[2]AXARQUIA!G34</f>
        <v>116673.9958182027</v>
      </c>
      <c r="E8" s="19">
        <f>[2]AXARQUIA!H7+[2]AXARQUIA!H34</f>
        <v>134609.42362007371</v>
      </c>
      <c r="F8" s="19">
        <f>[2]AXARQUIA!I7+[2]AXARQUIA!I34</f>
        <v>147778.94208811969</v>
      </c>
      <c r="G8" s="19">
        <f>[2]AXARQUIA!J7+[2]AXARQUIA!J34</f>
        <v>151929.13823578923</v>
      </c>
      <c r="H8" s="19">
        <f>[2]AXARQUIA!K7+[2]AXARQUIA!K34</f>
        <v>147470.46357160225</v>
      </c>
      <c r="I8" s="19">
        <f>[2]AXARQUIA!L7+[2]AXARQUIA!L34</f>
        <v>160055.15846606865</v>
      </c>
      <c r="J8" s="19">
        <f>[2]AXARQUIA!M7+[2]AXARQUIA!M34</f>
        <v>173349.23450330133</v>
      </c>
      <c r="K8" s="19">
        <f>[2]AXARQUIA!N7+[2]AXARQUIA!N34</f>
        <v>148687.57896916691</v>
      </c>
      <c r="L8" s="19">
        <f>[2]AXARQUIA!O7+[2]AXARQUIA!O34</f>
        <v>143044.12892628013</v>
      </c>
      <c r="M8" s="19">
        <f>[2]AXARQUIA!P7+[2]AXARQUIA!P34</f>
        <v>136227.44388909818</v>
      </c>
      <c r="N8" s="30">
        <f>[2]AXARQUIA!Q7+[2]AXARQUIA!Q34</f>
        <v>136245.37863435593</v>
      </c>
      <c r="O8" s="42">
        <f>SUM(C8:N8)</f>
        <v>1732390.7479852554</v>
      </c>
      <c r="P8" s="43">
        <f>O8/B8</f>
        <v>515.43908003131673</v>
      </c>
      <c r="Q8" s="44">
        <f>P8/1000</f>
        <v>0.51543908003131678</v>
      </c>
    </row>
    <row r="22" spans="2:13" ht="15.75" customHeight="1"/>
    <row r="32" spans="2:13">
      <c r="B32" s="76" t="s">
        <v>14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</row>
  </sheetData>
  <mergeCells count="7">
    <mergeCell ref="Q5:Q6"/>
    <mergeCell ref="C2:O2"/>
    <mergeCell ref="B32:M32"/>
    <mergeCell ref="C5:N5"/>
    <mergeCell ref="B5:B6"/>
    <mergeCell ref="O5:O6"/>
    <mergeCell ref="P5:P6"/>
  </mergeCells>
  <phoneticPr fontId="6" type="noConversion"/>
  <printOptions horizontalCentered="1"/>
  <pageMargins left="0.19685039370078741" right="0.19685039370078741" top="0.59055118110236227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1"/>
  <sheetViews>
    <sheetView workbookViewId="0">
      <selection activeCell="S17" sqref="S17"/>
    </sheetView>
  </sheetViews>
  <sheetFormatPr baseColWidth="10" defaultRowHeight="14.4"/>
  <cols>
    <col min="1" max="1" width="7.109375" customWidth="1"/>
    <col min="2" max="2" width="8.21875" bestFit="1" customWidth="1"/>
    <col min="3" max="3" width="5.6640625" bestFit="1" customWidth="1"/>
    <col min="4" max="4" width="7.109375" bestFit="1" customWidth="1"/>
    <col min="5" max="7" width="5.5546875" bestFit="1" customWidth="1"/>
    <col min="8" max="8" width="5.33203125" bestFit="1" customWidth="1"/>
    <col min="9" max="9" width="5.5546875" bestFit="1" customWidth="1"/>
    <col min="10" max="10" width="6.44140625" bestFit="1" customWidth="1"/>
    <col min="11" max="11" width="8.109375" bestFit="1" customWidth="1"/>
    <col min="12" max="12" width="7.109375" bestFit="1" customWidth="1"/>
    <col min="13" max="13" width="7.44140625" bestFit="1" customWidth="1"/>
    <col min="14" max="14" width="7.21875" bestFit="1" customWidth="1"/>
    <col min="15" max="15" width="11.44140625" customWidth="1"/>
    <col min="16" max="16" width="12.33203125" customWidth="1"/>
  </cols>
  <sheetData>
    <row r="2" spans="1:17" ht="18">
      <c r="C2" s="75" t="s">
        <v>20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7" ht="17.25" customHeight="1"/>
    <row r="4" spans="1:17" ht="17.25" customHeight="1" thickBot="1"/>
    <row r="5" spans="1:17" ht="16.5" customHeight="1">
      <c r="A5" s="5"/>
      <c r="B5" s="84" t="s">
        <v>1</v>
      </c>
      <c r="C5" s="77" t="s">
        <v>16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86" t="s">
        <v>17</v>
      </c>
      <c r="P5" s="82" t="s">
        <v>0</v>
      </c>
      <c r="Q5" s="82" t="s">
        <v>19</v>
      </c>
    </row>
    <row r="6" spans="1:17" ht="17.100000000000001" customHeight="1" thickBot="1">
      <c r="A6" s="5"/>
      <c r="B6" s="85"/>
      <c r="C6" s="29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11</v>
      </c>
      <c r="M6" s="20" t="s">
        <v>12</v>
      </c>
      <c r="N6" s="31" t="s">
        <v>13</v>
      </c>
      <c r="O6" s="87"/>
      <c r="P6" s="83"/>
      <c r="Q6" s="83"/>
    </row>
    <row r="7" spans="1:17" s="13" customFormat="1" ht="16.8" customHeight="1">
      <c r="A7" s="17">
        <v>2016</v>
      </c>
      <c r="B7" s="26">
        <v>3231</v>
      </c>
      <c r="C7" s="15">
        <f>'[3]Por Municipio - 2016'!C76</f>
        <v>1272.3587023056518</v>
      </c>
      <c r="D7" s="16">
        <f>'[3]Por Municipio - 2016'!D76</f>
        <v>4019.4756172209754</v>
      </c>
      <c r="E7" s="16">
        <f>'[3]Por Municipio - 2016'!E76</f>
        <v>1252.7436127872641</v>
      </c>
      <c r="F7" s="16">
        <f>'[3]Por Municipio - 2016'!F76</f>
        <v>4658.9652073436901</v>
      </c>
      <c r="G7" s="16">
        <f>'[3]Por Municipio - 2016'!G76</f>
        <v>1709.0409551932212</v>
      </c>
      <c r="H7" s="16">
        <f>'[3]Por Municipio - 2016'!H76</f>
        <v>1493.3367569649506</v>
      </c>
      <c r="I7" s="16">
        <f>'[3]Por Municipio - 2016'!I76</f>
        <v>4418.2257029143666</v>
      </c>
      <c r="J7" s="16">
        <f>'[3]Por Municipio - 2016'!J76</f>
        <v>1601.188856079086</v>
      </c>
      <c r="K7" s="16">
        <f>'[3]Por Municipio - 2016'!K76</f>
        <v>1933.0414687379637</v>
      </c>
      <c r="L7" s="16">
        <f>'[3]Por Municipio - 2016'!L76</f>
        <v>4133.1878289896013</v>
      </c>
      <c r="M7" s="16">
        <f>'[3]Por Municipio - 2016'!M76</f>
        <v>1103.4099370907691</v>
      </c>
      <c r="N7" s="15">
        <f>'[3]Por Municipio - 2016'!N76</f>
        <v>3418.0819103864424</v>
      </c>
      <c r="O7" s="45">
        <f>SUM(C7:N7)</f>
        <v>31013.05655601398</v>
      </c>
      <c r="P7" s="48">
        <f>O7/B7</f>
        <v>9.5985937963522066</v>
      </c>
      <c r="Q7" s="49">
        <f>P7/1000</f>
        <v>9.5985937963522071E-3</v>
      </c>
    </row>
    <row r="8" spans="1:17" s="7" customFormat="1" ht="16.8" customHeight="1" thickBot="1">
      <c r="A8" s="18">
        <v>2015</v>
      </c>
      <c r="B8" s="27">
        <v>3361</v>
      </c>
      <c r="C8" s="30">
        <f>'[4]Por Municipio - 2015'!C76</f>
        <v>1616.8821678676545</v>
      </c>
      <c r="D8" s="19">
        <f>'[4]Por Municipio - 2015'!D76</f>
        <v>3806.2498731350856</v>
      </c>
      <c r="E8" s="19">
        <f>'[4]Por Municipio - 2015'!E76</f>
        <v>764.09621435095914</v>
      </c>
      <c r="F8" s="19">
        <f>'[4]Por Municipio - 2015'!F76</f>
        <v>1248.4786359484422</v>
      </c>
      <c r="G8" s="19">
        <f>'[4]Por Municipio - 2015'!G76</f>
        <v>4798.2076524916265</v>
      </c>
      <c r="H8" s="19">
        <f>'[4]Por Municipio - 2015'!H76</f>
        <v>1555.4815792144525</v>
      </c>
      <c r="I8" s="19">
        <f>'[4]Por Municipio - 2015'!I76</f>
        <v>1555.4815792144525</v>
      </c>
      <c r="J8" s="19">
        <f>'[4]Por Municipio - 2015'!J76</f>
        <v>5599.1109306810104</v>
      </c>
      <c r="K8" s="19">
        <f>'[4]Por Municipio - 2015'!K76</f>
        <v>989.23170607936663</v>
      </c>
      <c r="L8" s="19">
        <f>'[4]Por Municipio - 2015'!L76</f>
        <v>914.18654216989739</v>
      </c>
      <c r="M8" s="19">
        <f>'[4]Por Municipio - 2015'!M76</f>
        <v>4805.2105957576368</v>
      </c>
      <c r="N8" s="30">
        <f>'[4]Por Municipio - 2015'!N76</f>
        <v>463.91555871308231</v>
      </c>
      <c r="O8" s="42">
        <f>SUM(C8:N8)</f>
        <v>28116.533035623659</v>
      </c>
      <c r="P8" s="50">
        <f>O8/B8</f>
        <v>8.3655260445176012</v>
      </c>
      <c r="Q8" s="51">
        <f>P8/1000</f>
        <v>8.3655260445176013E-3</v>
      </c>
    </row>
    <row r="31" spans="2:14">
      <c r="B31" s="76" t="s">
        <v>15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</row>
  </sheetData>
  <mergeCells count="7">
    <mergeCell ref="Q5:Q6"/>
    <mergeCell ref="B31:N31"/>
    <mergeCell ref="C2:P2"/>
    <mergeCell ref="P5:P6"/>
    <mergeCell ref="B5:B6"/>
    <mergeCell ref="C5:N5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3"/>
  <sheetViews>
    <sheetView workbookViewId="0">
      <selection activeCell="U18" sqref="U18"/>
    </sheetView>
  </sheetViews>
  <sheetFormatPr baseColWidth="10" defaultRowHeight="14.4"/>
  <cols>
    <col min="1" max="1" width="8.5546875" customWidth="1"/>
    <col min="2" max="2" width="8.21875" bestFit="1" customWidth="1"/>
    <col min="3" max="10" width="6.77734375" customWidth="1"/>
    <col min="11" max="11" width="8.109375" bestFit="1" customWidth="1"/>
    <col min="12" max="12" width="6.77734375" customWidth="1"/>
    <col min="13" max="13" width="7.44140625" bestFit="1" customWidth="1"/>
    <col min="14" max="14" width="7.21875" bestFit="1" customWidth="1"/>
    <col min="15" max="15" width="12" customWidth="1"/>
    <col min="16" max="16" width="10.44140625" customWidth="1"/>
  </cols>
  <sheetData>
    <row r="2" spans="1:17" ht="18">
      <c r="C2" s="75" t="s">
        <v>21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4" spans="1:17" ht="15" thickBot="1"/>
    <row r="5" spans="1:17" ht="16.5" customHeight="1">
      <c r="A5" s="5"/>
      <c r="B5" s="90" t="s">
        <v>1</v>
      </c>
      <c r="C5" s="77" t="s">
        <v>16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92" t="s">
        <v>17</v>
      </c>
      <c r="P5" s="88" t="s">
        <v>0</v>
      </c>
      <c r="Q5" s="88" t="s">
        <v>19</v>
      </c>
    </row>
    <row r="6" spans="1:17" ht="17.100000000000001" customHeight="1" thickBot="1">
      <c r="A6" s="5"/>
      <c r="B6" s="91"/>
      <c r="C6" s="24" t="s">
        <v>2</v>
      </c>
      <c r="D6" s="22" t="s">
        <v>3</v>
      </c>
      <c r="E6" s="22" t="s">
        <v>4</v>
      </c>
      <c r="F6" s="22" t="s">
        <v>5</v>
      </c>
      <c r="G6" s="22" t="s">
        <v>6</v>
      </c>
      <c r="H6" s="22" t="s">
        <v>7</v>
      </c>
      <c r="I6" s="22" t="s">
        <v>8</v>
      </c>
      <c r="J6" s="22" t="s">
        <v>9</v>
      </c>
      <c r="K6" s="22" t="s">
        <v>10</v>
      </c>
      <c r="L6" s="22" t="s">
        <v>11</v>
      </c>
      <c r="M6" s="22" t="s">
        <v>12</v>
      </c>
      <c r="N6" s="28" t="s">
        <v>13</v>
      </c>
      <c r="O6" s="93"/>
      <c r="P6" s="89"/>
      <c r="Q6" s="89"/>
    </row>
    <row r="7" spans="1:17" s="13" customFormat="1" ht="16.8" customHeight="1">
      <c r="A7" s="17">
        <v>2016</v>
      </c>
      <c r="B7" s="26">
        <v>3231</v>
      </c>
      <c r="C7" s="25">
        <f>'[5]VIDRIO POR MUNICIPIOS'!C75</f>
        <v>2915.9766259062872</v>
      </c>
      <c r="D7" s="16">
        <f>'[5]VIDRIO POR MUNICIPIOS'!D75</f>
        <v>1440.5064386971108</v>
      </c>
      <c r="E7" s="16">
        <f>'[5]VIDRIO POR MUNICIPIOS'!E75</f>
        <v>6041.7357428849691</v>
      </c>
      <c r="F7" s="16">
        <f>'[5]VIDRIO POR MUNICIPIOS'!F75</f>
        <v>2971.9186235255925</v>
      </c>
      <c r="G7" s="16">
        <f>'[5]VIDRIO POR MUNICIPIOS'!G75</f>
        <v>2524.3826425711504</v>
      </c>
      <c r="H7" s="16">
        <f>'[5]VIDRIO POR MUNICIPIOS'!H75</f>
        <v>8055.6476571799594</v>
      </c>
      <c r="I7" s="16">
        <f>'[5]VIDRIO POR MUNICIPIOS'!I75</f>
        <v>4629.2003029975112</v>
      </c>
      <c r="J7" s="16">
        <f>'[5]VIDRIO POR MUNICIPIOS'!J75</f>
        <v>5831.9532518125743</v>
      </c>
      <c r="K7" s="16">
        <f>'[5]VIDRIO POR MUNICIPIOS'!K75</f>
        <v>8097.6041553944378</v>
      </c>
      <c r="L7" s="16">
        <f>'[5]VIDRIO POR MUNICIPIOS'!L75</f>
        <v>7992.7129098582409</v>
      </c>
      <c r="M7" s="16">
        <f>'[5]VIDRIO POR MUNICIPIOS'!M75</f>
        <v>5601.1925116329403</v>
      </c>
      <c r="N7" s="71">
        <f>'[5]VIDRIO POR MUNICIPIOS'!N75</f>
        <v>0</v>
      </c>
      <c r="O7" s="67">
        <f>SUM(C7:N7)</f>
        <v>56102.83086246076</v>
      </c>
      <c r="P7" s="52">
        <f>O7/B7</f>
        <v>17.3639216535007</v>
      </c>
      <c r="Q7" s="53">
        <f>P7/1000</f>
        <v>1.7363921653500699E-2</v>
      </c>
    </row>
    <row r="8" spans="1:17" s="4" customFormat="1" ht="16.8" customHeight="1" thickBot="1">
      <c r="A8" s="18">
        <v>2015</v>
      </c>
      <c r="B8" s="27">
        <v>3361</v>
      </c>
      <c r="C8" s="23">
        <f>'[6]VIDRIO POR MUNICIPIOS'!C75</f>
        <v>6078.4422484326851</v>
      </c>
      <c r="D8" s="69">
        <f>'[6]VIDRIO POR MUNICIPIOS'!D75</f>
        <v>5507.0258208479436</v>
      </c>
      <c r="E8" s="69">
        <f>'[6]VIDRIO POR MUNICIPIOS'!E75</f>
        <v>4378.4783763680798</v>
      </c>
      <c r="F8" s="69">
        <f>'[6]VIDRIO POR MUNICIPIOS'!F75</f>
        <v>5842.7329720539792</v>
      </c>
      <c r="G8" s="69">
        <f>'[6]VIDRIO POR MUNICIPIOS'!G75</f>
        <v>0</v>
      </c>
      <c r="H8" s="69">
        <f>'[6]VIDRIO POR MUNICIPIOS'!H75</f>
        <v>8906.9535649771551</v>
      </c>
      <c r="I8" s="69">
        <f>'[6]VIDRIO POR MUNICIPIOS'!I75</f>
        <v>5278.4592498140473</v>
      </c>
      <c r="J8" s="69">
        <f>'[6]VIDRIO POR MUNICIPIOS'!J75</f>
        <v>7478.4124960153013</v>
      </c>
      <c r="K8" s="69">
        <f>'[6]VIDRIO POR MUNICIPIOS'!K75</f>
        <v>2892.7956646477528</v>
      </c>
      <c r="L8" s="69">
        <f>'[6]VIDRIO POR MUNICIPIOS'!L75</f>
        <v>2799.9404951652323</v>
      </c>
      <c r="M8" s="69">
        <f>'[6]VIDRIO POR MUNICIPIOS'!M75</f>
        <v>2971.3654234406545</v>
      </c>
      <c r="N8" s="72">
        <f>'[6]VIDRIO POR MUNICIPIOS'!N75</f>
        <v>2735.656147061949</v>
      </c>
      <c r="O8" s="68">
        <f>SUM(C8:N8)</f>
        <v>54870.262458824778</v>
      </c>
      <c r="P8" s="54">
        <f>O8/B8</f>
        <v>16.325576453086814</v>
      </c>
      <c r="Q8" s="55">
        <f>P8/1000</f>
        <v>1.6325576453086812E-2</v>
      </c>
    </row>
    <row r="33" spans="2:13">
      <c r="B33" s="76" t="s">
        <v>15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21"/>
    </row>
  </sheetData>
  <mergeCells count="7">
    <mergeCell ref="Q5:Q6"/>
    <mergeCell ref="B33:L33"/>
    <mergeCell ref="P5:P6"/>
    <mergeCell ref="C2:N2"/>
    <mergeCell ref="C5:N5"/>
    <mergeCell ref="B5:B6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2"/>
  <sheetViews>
    <sheetView workbookViewId="0">
      <selection activeCell="N9" sqref="N9"/>
    </sheetView>
  </sheetViews>
  <sheetFormatPr baseColWidth="10" defaultRowHeight="14.4"/>
  <cols>
    <col min="1" max="1" width="7.88671875" customWidth="1"/>
    <col min="2" max="2" width="8.21875" bestFit="1" customWidth="1"/>
    <col min="3" max="3" width="7.44140625" customWidth="1"/>
    <col min="4" max="4" width="6.77734375" customWidth="1"/>
    <col min="5" max="5" width="6.6640625" customWidth="1"/>
    <col min="6" max="6" width="7.77734375" customWidth="1"/>
    <col min="7" max="7" width="7.44140625" customWidth="1"/>
    <col min="8" max="8" width="6.88671875" customWidth="1"/>
    <col min="9" max="9" width="7.109375" customWidth="1"/>
    <col min="10" max="10" width="7.6640625" customWidth="1"/>
    <col min="11" max="11" width="8.109375" customWidth="1"/>
    <col min="12" max="12" width="7" customWidth="1"/>
    <col min="13" max="14" width="8.109375" customWidth="1"/>
    <col min="15" max="17" width="10.77734375" customWidth="1"/>
  </cols>
  <sheetData>
    <row r="2" spans="1:17" ht="18">
      <c r="C2" s="75" t="s">
        <v>22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4" spans="1:17" ht="15" thickBot="1"/>
    <row r="5" spans="1:17" ht="16.5" customHeight="1">
      <c r="B5" s="100" t="s">
        <v>1</v>
      </c>
      <c r="C5" s="102" t="s">
        <v>16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96" t="s">
        <v>17</v>
      </c>
      <c r="P5" s="98" t="s">
        <v>0</v>
      </c>
      <c r="Q5" s="94" t="s">
        <v>19</v>
      </c>
    </row>
    <row r="6" spans="1:17" ht="17.100000000000001" customHeight="1" thickBot="1">
      <c r="B6" s="101"/>
      <c r="C6" s="37" t="s">
        <v>2</v>
      </c>
      <c r="D6" s="38" t="s">
        <v>3</v>
      </c>
      <c r="E6" s="39" t="s">
        <v>4</v>
      </c>
      <c r="F6" s="39" t="s">
        <v>5</v>
      </c>
      <c r="G6" s="39" t="s">
        <v>6</v>
      </c>
      <c r="H6" s="39" t="s">
        <v>7</v>
      </c>
      <c r="I6" s="39" t="s">
        <v>8</v>
      </c>
      <c r="J6" s="39" t="s">
        <v>9</v>
      </c>
      <c r="K6" s="39" t="s">
        <v>10</v>
      </c>
      <c r="L6" s="39" t="s">
        <v>11</v>
      </c>
      <c r="M6" s="39" t="s">
        <v>12</v>
      </c>
      <c r="N6" s="38" t="s">
        <v>13</v>
      </c>
      <c r="O6" s="97"/>
      <c r="P6" s="99"/>
      <c r="Q6" s="95"/>
    </row>
    <row r="7" spans="1:17" ht="16.8" customHeight="1">
      <c r="A7" s="35">
        <v>2016</v>
      </c>
      <c r="B7" s="70">
        <v>3231</v>
      </c>
      <c r="C7" s="56">
        <v>879</v>
      </c>
      <c r="D7" s="57">
        <v>720</v>
      </c>
      <c r="E7" s="58">
        <v>1286</v>
      </c>
      <c r="F7" s="58">
        <v>847</v>
      </c>
      <c r="G7" s="58">
        <v>1426</v>
      </c>
      <c r="H7" s="58">
        <v>1223</v>
      </c>
      <c r="I7" s="58">
        <v>720</v>
      </c>
      <c r="J7" s="58">
        <v>1594</v>
      </c>
      <c r="K7" s="58">
        <v>1386</v>
      </c>
      <c r="L7" s="58">
        <v>962</v>
      </c>
      <c r="M7" s="58">
        <v>1078</v>
      </c>
      <c r="N7" s="57">
        <v>935</v>
      </c>
      <c r="O7" s="65">
        <f>SUM(C7:N7)</f>
        <v>13056</v>
      </c>
      <c r="P7" s="66">
        <f>O7/B7</f>
        <v>4.0408542246982355</v>
      </c>
      <c r="Q7" s="59">
        <f>P7/1000</f>
        <v>4.0408542246982357E-3</v>
      </c>
    </row>
    <row r="8" spans="1:17" s="4" customFormat="1" ht="16.8" customHeight="1" thickBot="1">
      <c r="A8" s="36">
        <v>2015</v>
      </c>
      <c r="B8" s="34">
        <v>3361</v>
      </c>
      <c r="C8" s="60">
        <v>799</v>
      </c>
      <c r="D8" s="61">
        <v>1032</v>
      </c>
      <c r="E8" s="62">
        <v>670</v>
      </c>
      <c r="F8" s="62">
        <v>1044</v>
      </c>
      <c r="G8" s="62">
        <v>1005</v>
      </c>
      <c r="H8" s="62">
        <v>988</v>
      </c>
      <c r="I8" s="62">
        <v>1290</v>
      </c>
      <c r="J8" s="62">
        <v>1093</v>
      </c>
      <c r="K8" s="62">
        <v>1086</v>
      </c>
      <c r="L8" s="62">
        <v>846</v>
      </c>
      <c r="M8" s="62">
        <v>931</v>
      </c>
      <c r="N8" s="63">
        <v>1257</v>
      </c>
      <c r="O8" s="40">
        <f>SUM(C8:N8)</f>
        <v>12041</v>
      </c>
      <c r="P8" s="64">
        <f>O8/B8</f>
        <v>3.5825647128830704</v>
      </c>
      <c r="Q8" s="41">
        <f>P8/1000</f>
        <v>3.5825647128830706E-3</v>
      </c>
    </row>
    <row r="11" spans="1:17">
      <c r="H11" s="11"/>
    </row>
    <row r="32" spans="2:10">
      <c r="B32" s="76" t="s">
        <v>15</v>
      </c>
      <c r="C32" s="76"/>
      <c r="D32" s="76"/>
      <c r="E32" s="76"/>
      <c r="F32" s="76"/>
      <c r="G32" s="76"/>
      <c r="H32" s="76"/>
      <c r="I32" s="76"/>
      <c r="J32" s="76"/>
    </row>
  </sheetData>
  <mergeCells count="7">
    <mergeCell ref="Q5:Q6"/>
    <mergeCell ref="B32:J32"/>
    <mergeCell ref="O5:O6"/>
    <mergeCell ref="P5:P6"/>
    <mergeCell ref="C2:N2"/>
    <mergeCell ref="B5:B6"/>
    <mergeCell ref="C5:N5"/>
  </mergeCells>
  <phoneticPr fontId="6" type="noConversion"/>
  <printOptions horizontalCentered="1"/>
  <pageMargins left="0.39370078740157483" right="0.39370078740157483" top="0.78740157480314965" bottom="0.59055118110236227" header="0" footer="0"/>
  <pageSetup paperSize="9" orientation="landscape" r:id="rId1"/>
  <headerFooter alignWithMargins="0">
    <oddHeader>&amp;L&amp;G</oddHeader>
  </headerFooter>
  <ignoredErrors>
    <ignoredError sqref="O8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4</vt:i4>
      </vt:variant>
    </vt:vector>
  </HeadingPairs>
  <TitlesOfParts>
    <vt:vector baseType="lpstr" size="4">
      <vt:lpstr>RSU</vt:lpstr>
      <vt:lpstr>CARTON</vt:lpstr>
      <vt:lpstr>VIDRIO</vt:lpstr>
      <vt:lpstr>ENVASES</vt:lpstr>
    </vt:vector>
  </TitlesOfParts>
  <Company/>
  <LinksUpToDate>false</LinksUpToDate>
  <SharedDoc>false</SharedDoc>
  <HyperlinksChanged>false</HyperlinksChanged>
  <AppVersion>12.0000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