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N7" i="1"/>
  <c r="D8" i="3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D7" i="2"/>
  <c r="E7"/>
  <c r="F7"/>
  <c r="G7"/>
  <c r="H7"/>
  <c r="I7"/>
  <c r="J7"/>
  <c r="K7"/>
  <c r="L7"/>
  <c r="M7"/>
  <c r="N7"/>
  <c r="C7"/>
  <c r="D8"/>
  <c r="E8"/>
  <c r="F8"/>
  <c r="G8"/>
  <c r="H8"/>
  <c r="I8"/>
  <c r="J8"/>
  <c r="K8"/>
  <c r="L8"/>
  <c r="M8"/>
  <c r="N8"/>
  <c r="C8"/>
  <c r="D8" i="1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C7"/>
  <c r="O8"/>
  <c r="P8" s="1"/>
  <c r="Q8" s="1"/>
  <c r="O7" i="3"/>
  <c r="P7" s="1"/>
  <c r="O7" i="2"/>
  <c r="P7" s="1"/>
  <c r="Q7" s="1"/>
  <c r="O8" i="4"/>
  <c r="P8" s="1"/>
  <c r="Q8" s="1"/>
  <c r="O7"/>
  <c r="P7" s="1"/>
  <c r="Q7" s="1"/>
  <c r="O7" i="1" l="1"/>
  <c r="P7" s="1"/>
  <c r="Q7" s="1"/>
  <c r="Q7" i="3"/>
  <c r="O8" l="1"/>
  <c r="P8" s="1"/>
  <c r="Q8" s="1"/>
  <c r="O8" i="2" l="1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<sst xmlns="http://schemas.openxmlformats.org/spreadsheetml/2006/main" count="76" uniqueCount="23">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</sst>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3" fontId="20" fillId="0" borderId="10" xfId="1" applyNumberFormat="1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22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4" fontId="23" fillId="4" borderId="17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4" fontId="23" fillId="4" borderId="11" xfId="0" applyNumberFormat="1" applyFont="1" applyFill="1" applyBorder="1" applyAlignment="1">
      <alignment horizontal="center" vertical="center"/>
    </xf>
    <xf numFmtId="164" fontId="23" fillId="4" borderId="11" xfId="0" applyNumberFormat="1" applyFont="1" applyFill="1" applyBorder="1" applyAlignment="1">
      <alignment horizontal="center" vertical="center"/>
    </xf>
    <xf numFmtId="4" fontId="23" fillId="5" borderId="11" xfId="0" applyNumberFormat="1" applyFont="1" applyFill="1" applyBorder="1" applyAlignment="1">
      <alignment horizontal="center" vertical="center"/>
    </xf>
    <xf numFmtId="164" fontId="23" fillId="5" borderId="11" xfId="0" applyNumberFormat="1" applyFont="1" applyFill="1" applyBorder="1" applyAlignment="1">
      <alignment horizontal="center" vertical="center"/>
    </xf>
    <xf numFmtId="4" fontId="23" fillId="5" borderId="17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11" xfId="0" applyNumberFormat="1" applyFont="1" applyFill="1" applyBorder="1" applyAlignment="1">
      <alignment horizontal="center" vertical="center"/>
    </xf>
    <xf numFmtId="164" fontId="23" fillId="7" borderId="11" xfId="0" applyNumberFormat="1" applyFont="1" applyFill="1" applyBorder="1" applyAlignment="1">
      <alignment horizontal="center" vertical="center"/>
    </xf>
    <xf numFmtId="4" fontId="23" fillId="7" borderId="17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164" fontId="23" fillId="8" borderId="11" xfId="0" applyNumberFormat="1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 wrapText="1"/>
    </xf>
    <xf numFmtId="3" fontId="14" fillId="0" borderId="20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4" xfId="0" applyNumberFormat="1" applyFont="1" applyFill="1" applyBorder="1" applyAlignment="1">
      <alignment horizontal="center" vertical="center"/>
    </xf>
    <xf numFmtId="4" fontId="5" fillId="8" borderId="17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4" fontId="5" fillId="8" borderId="11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8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945300</c:v>
                </c:pt>
                <c:pt idx="1">
                  <c:v>830320</c:v>
                </c:pt>
                <c:pt idx="2">
                  <c:v>1048800</c:v>
                </c:pt>
                <c:pt idx="3">
                  <c:v>1113900</c:v>
                </c:pt>
                <c:pt idx="4">
                  <c:v>1181180</c:v>
                </c:pt>
                <c:pt idx="5">
                  <c:v>1242340</c:v>
                </c:pt>
                <c:pt idx="6">
                  <c:v>1608800</c:v>
                </c:pt>
                <c:pt idx="7">
                  <c:v>1679880</c:v>
                </c:pt>
                <c:pt idx="8">
                  <c:v>1275340</c:v>
                </c:pt>
                <c:pt idx="9">
                  <c:v>1242760</c:v>
                </c:pt>
                <c:pt idx="10">
                  <c:v>955320</c:v>
                </c:pt>
                <c:pt idx="11">
                  <c:v>831740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1012980</c:v>
                </c:pt>
                <c:pt idx="1">
                  <c:v>856360</c:v>
                </c:pt>
                <c:pt idx="2">
                  <c:v>1096560</c:v>
                </c:pt>
                <c:pt idx="3">
                  <c:v>1108380</c:v>
                </c:pt>
                <c:pt idx="4">
                  <c:v>1220960</c:v>
                </c:pt>
                <c:pt idx="5">
                  <c:v>1327980</c:v>
                </c:pt>
                <c:pt idx="6">
                  <c:v>1645740</c:v>
                </c:pt>
                <c:pt idx="7">
                  <c:v>1735660</c:v>
                </c:pt>
                <c:pt idx="8">
                  <c:v>1402100</c:v>
                </c:pt>
                <c:pt idx="9">
                  <c:v>1308940</c:v>
                </c:pt>
                <c:pt idx="10">
                  <c:v>1023820</c:v>
                </c:pt>
                <c:pt idx="11">
                  <c:v>972420</c:v>
                </c:pt>
              </c:numCache>
            </c:numRef>
          </c:val>
        </c:ser>
        <c:marker val="1"/>
        <c:axId val="127308928"/>
        <c:axId val="127310464"/>
      </c:lineChart>
      <c:catAx>
        <c:axId val="12730892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7310464"/>
        <c:crossesAt val="0"/>
        <c:auto val="1"/>
        <c:lblAlgn val="ctr"/>
        <c:lblOffset val="100"/>
      </c:catAx>
      <c:valAx>
        <c:axId val="12731046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7308928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183"/>
          <c:w val="0.52418879056047263"/>
          <c:h val="7.5527441092335404E-2"/>
        </c:manualLayout>
      </c:layout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709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16855.261561789233</c:v>
                </c:pt>
                <c:pt idx="1">
                  <c:v>16246.454384634824</c:v>
                </c:pt>
                <c:pt idx="2">
                  <c:v>22543.260045489009</c:v>
                </c:pt>
                <c:pt idx="3">
                  <c:v>30600.837755875666</c:v>
                </c:pt>
                <c:pt idx="4">
                  <c:v>19586.196613596159</c:v>
                </c:pt>
                <c:pt idx="5">
                  <c:v>26039.552691432902</c:v>
                </c:pt>
                <c:pt idx="6">
                  <c:v>29904.543846348246</c:v>
                </c:pt>
                <c:pt idx="7">
                  <c:v>27525.792266868837</c:v>
                </c:pt>
                <c:pt idx="8">
                  <c:v>25972.54485721506</c:v>
                </c:pt>
                <c:pt idx="9">
                  <c:v>27344.139499620927</c:v>
                </c:pt>
                <c:pt idx="10">
                  <c:v>14289.574172352792</c:v>
                </c:pt>
                <c:pt idx="11">
                  <c:v>14489.610816274955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18791.313402061856</c:v>
                </c:pt>
                <c:pt idx="1">
                  <c:v>19999.670103092783</c:v>
                </c:pt>
                <c:pt idx="2">
                  <c:v>20068.110148556636</c:v>
                </c:pt>
                <c:pt idx="3">
                  <c:v>19025.917821735631</c:v>
                </c:pt>
                <c:pt idx="4">
                  <c:v>18916.646488137758</c:v>
                </c:pt>
                <c:pt idx="5">
                  <c:v>28053.271654108201</c:v>
                </c:pt>
                <c:pt idx="6">
                  <c:v>18971.686737425694</c:v>
                </c:pt>
                <c:pt idx="7">
                  <c:v>17110.637670658412</c:v>
                </c:pt>
                <c:pt idx="8">
                  <c:v>22486.87498113748</c:v>
                </c:pt>
                <c:pt idx="9">
                  <c:v>23892.484973279043</c:v>
                </c:pt>
                <c:pt idx="10">
                  <c:v>25530.362353769855</c:v>
                </c:pt>
                <c:pt idx="11">
                  <c:v>17397.112919956518</c:v>
                </c:pt>
              </c:numCache>
            </c:numRef>
          </c:val>
        </c:ser>
        <c:marker val="1"/>
        <c:axId val="128162816"/>
        <c:axId val="125969152"/>
      </c:lineChart>
      <c:catAx>
        <c:axId val="128162816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5969152"/>
        <c:crossesAt val="0"/>
        <c:auto val="1"/>
        <c:lblAlgn val="ctr"/>
        <c:lblOffset val="100"/>
      </c:catAx>
      <c:valAx>
        <c:axId val="12596915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8162816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017"/>
          <c:w val="0.52571251548946718"/>
          <c:h val="0.11075973149777101"/>
        </c:manualLayout>
      </c:layout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786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19860</c:v>
                </c:pt>
                <c:pt idx="1">
                  <c:v>31195</c:v>
                </c:pt>
                <c:pt idx="2">
                  <c:v>29740</c:v>
                </c:pt>
                <c:pt idx="3">
                  <c:v>37120</c:v>
                </c:pt>
                <c:pt idx="4">
                  <c:v>42360</c:v>
                </c:pt>
                <c:pt idx="5">
                  <c:v>54540</c:v>
                </c:pt>
                <c:pt idx="6">
                  <c:v>62440</c:v>
                </c:pt>
                <c:pt idx="7">
                  <c:v>36220</c:v>
                </c:pt>
                <c:pt idx="8">
                  <c:v>38460</c:v>
                </c:pt>
                <c:pt idx="9">
                  <c:v>41420</c:v>
                </c:pt>
                <c:pt idx="10">
                  <c:v>33080</c:v>
                </c:pt>
                <c:pt idx="11">
                  <c:v>23820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22940</c:v>
                </c:pt>
                <c:pt idx="1">
                  <c:v>29060</c:v>
                </c:pt>
                <c:pt idx="2">
                  <c:v>28980</c:v>
                </c:pt>
                <c:pt idx="3">
                  <c:v>38560</c:v>
                </c:pt>
                <c:pt idx="4">
                  <c:v>38360</c:v>
                </c:pt>
                <c:pt idx="5">
                  <c:v>54480</c:v>
                </c:pt>
                <c:pt idx="6">
                  <c:v>46300</c:v>
                </c:pt>
                <c:pt idx="7">
                  <c:v>48220</c:v>
                </c:pt>
                <c:pt idx="8">
                  <c:v>84620</c:v>
                </c:pt>
                <c:pt idx="9">
                  <c:v>47540</c:v>
                </c:pt>
                <c:pt idx="10">
                  <c:v>30080</c:v>
                </c:pt>
                <c:pt idx="11">
                  <c:v>29440</c:v>
                </c:pt>
              </c:numCache>
            </c:numRef>
          </c:val>
        </c:ser>
        <c:marker val="1"/>
        <c:axId val="126002304"/>
        <c:axId val="126003840"/>
      </c:lineChart>
      <c:catAx>
        <c:axId val="12600230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6003840"/>
        <c:crossesAt val="0"/>
        <c:auto val="1"/>
        <c:lblAlgn val="ctr"/>
        <c:lblOffset val="100"/>
      </c:catAx>
      <c:valAx>
        <c:axId val="12600384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6002304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56"/>
        </c:manualLayout>
      </c:layout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16568</c:v>
                </c:pt>
                <c:pt idx="1">
                  <c:v>16284</c:v>
                </c:pt>
                <c:pt idx="2">
                  <c:v>12833</c:v>
                </c:pt>
                <c:pt idx="3">
                  <c:v>17513</c:v>
                </c:pt>
                <c:pt idx="4">
                  <c:v>20329</c:v>
                </c:pt>
                <c:pt idx="5">
                  <c:v>20816</c:v>
                </c:pt>
                <c:pt idx="6">
                  <c:v>26015</c:v>
                </c:pt>
                <c:pt idx="7">
                  <c:v>28493</c:v>
                </c:pt>
                <c:pt idx="8">
                  <c:v>21716</c:v>
                </c:pt>
                <c:pt idx="9">
                  <c:v>21516</c:v>
                </c:pt>
                <c:pt idx="10">
                  <c:v>16401</c:v>
                </c:pt>
                <c:pt idx="11">
                  <c:v>14114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16667</c:v>
                </c:pt>
                <c:pt idx="1">
                  <c:v>15921</c:v>
                </c:pt>
                <c:pt idx="2">
                  <c:v>17115</c:v>
                </c:pt>
                <c:pt idx="3">
                  <c:v>18074</c:v>
                </c:pt>
                <c:pt idx="4">
                  <c:v>17861</c:v>
                </c:pt>
                <c:pt idx="5">
                  <c:v>19907</c:v>
                </c:pt>
                <c:pt idx="6">
                  <c:v>27697</c:v>
                </c:pt>
                <c:pt idx="7">
                  <c:v>28326</c:v>
                </c:pt>
                <c:pt idx="8">
                  <c:v>22102</c:v>
                </c:pt>
                <c:pt idx="9">
                  <c:v>19353</c:v>
                </c:pt>
                <c:pt idx="10">
                  <c:v>15804</c:v>
                </c:pt>
                <c:pt idx="11">
                  <c:v>15506</c:v>
                </c:pt>
              </c:numCache>
            </c:numRef>
          </c:val>
        </c:ser>
        <c:marker val="1"/>
        <c:axId val="128192512"/>
        <c:axId val="128194048"/>
      </c:lineChart>
      <c:catAx>
        <c:axId val="12819251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8194048"/>
        <c:crosses val="autoZero"/>
        <c:auto val="1"/>
        <c:lblAlgn val="ctr"/>
        <c:lblOffset val="100"/>
      </c:catAx>
      <c:valAx>
        <c:axId val="12819404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8192512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305"/>
          <c:y val="0.85056911988823958"/>
          <c:w val="0.36796145739235303"/>
          <c:h val="0.1215249555499115"/>
        </c:manualLayout>
      </c:layout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44">
          <cell r="F44">
            <v>1012980</v>
          </cell>
          <cell r="G44">
            <v>856360</v>
          </cell>
          <cell r="H44">
            <v>1096560</v>
          </cell>
          <cell r="I44">
            <v>1108380</v>
          </cell>
          <cell r="J44">
            <v>1220960</v>
          </cell>
          <cell r="K44">
            <v>1327980</v>
          </cell>
          <cell r="L44">
            <v>1645740</v>
          </cell>
          <cell r="M44">
            <v>1735660</v>
          </cell>
          <cell r="N44">
            <v>1402100</v>
          </cell>
          <cell r="O44">
            <v>1308940</v>
          </cell>
          <cell r="P44">
            <v>1023820</v>
          </cell>
          <cell r="Q44">
            <v>972420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44">
          <cell r="F44">
            <v>945300</v>
          </cell>
          <cell r="G44">
            <v>830320</v>
          </cell>
          <cell r="H44">
            <v>1048800</v>
          </cell>
          <cell r="I44">
            <v>1113900</v>
          </cell>
          <cell r="J44">
            <v>1181180</v>
          </cell>
          <cell r="K44">
            <v>1242340</v>
          </cell>
          <cell r="L44">
            <v>1608800</v>
          </cell>
          <cell r="M44">
            <v>1679880</v>
          </cell>
          <cell r="N44">
            <v>1275340</v>
          </cell>
          <cell r="O44">
            <v>1242760</v>
          </cell>
          <cell r="P44">
            <v>955320</v>
          </cell>
          <cell r="Q44">
            <v>831740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4">
          <cell r="C74">
            <v>18791.313402061856</v>
          </cell>
          <cell r="D74">
            <v>19999.670103092783</v>
          </cell>
          <cell r="E74">
            <v>20068.110148556636</v>
          </cell>
          <cell r="F74">
            <v>19025.917821735631</v>
          </cell>
          <cell r="G74">
            <v>18916.646488137758</v>
          </cell>
          <cell r="H74">
            <v>28053.271654108201</v>
          </cell>
          <cell r="I74">
            <v>18971.686737425694</v>
          </cell>
          <cell r="J74">
            <v>17110.637670658412</v>
          </cell>
          <cell r="K74">
            <v>22486.87498113748</v>
          </cell>
          <cell r="L74">
            <v>23892.484973279043</v>
          </cell>
          <cell r="M74">
            <v>25530.362353769855</v>
          </cell>
          <cell r="N74">
            <v>17397.112919956518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4">
          <cell r="C74">
            <v>16855.261561789233</v>
          </cell>
          <cell r="D74">
            <v>16246.454384634824</v>
          </cell>
          <cell r="E74">
            <v>22543.260045489009</v>
          </cell>
          <cell r="F74">
            <v>30600.837755875666</v>
          </cell>
          <cell r="G74">
            <v>19586.196613596159</v>
          </cell>
          <cell r="H74">
            <v>26039.552691432902</v>
          </cell>
          <cell r="I74">
            <v>29904.543846348246</v>
          </cell>
          <cell r="J74">
            <v>27525.792266868837</v>
          </cell>
          <cell r="K74">
            <v>25972.54485721506</v>
          </cell>
          <cell r="L74">
            <v>27344.139499620927</v>
          </cell>
          <cell r="M74">
            <v>14289.574172352792</v>
          </cell>
          <cell r="N74">
            <v>14489.610816274955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3">
          <cell r="C73">
            <v>22940</v>
          </cell>
          <cell r="D73">
            <v>29060</v>
          </cell>
          <cell r="E73">
            <v>28980</v>
          </cell>
          <cell r="F73">
            <v>38560</v>
          </cell>
          <cell r="G73">
            <v>38360</v>
          </cell>
          <cell r="H73">
            <v>54480</v>
          </cell>
          <cell r="I73">
            <v>46300</v>
          </cell>
          <cell r="J73">
            <v>48220</v>
          </cell>
          <cell r="K73">
            <v>84620</v>
          </cell>
          <cell r="L73">
            <v>47540</v>
          </cell>
          <cell r="M73">
            <v>30080</v>
          </cell>
          <cell r="N73">
            <v>29440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3">
          <cell r="C73">
            <v>19860</v>
          </cell>
          <cell r="D73">
            <v>31195</v>
          </cell>
          <cell r="E73">
            <v>29740</v>
          </cell>
          <cell r="F73">
            <v>37120</v>
          </cell>
          <cell r="G73">
            <v>42360</v>
          </cell>
          <cell r="H73">
            <v>54540</v>
          </cell>
          <cell r="I73">
            <v>62440</v>
          </cell>
          <cell r="J73">
            <v>36220</v>
          </cell>
          <cell r="K73">
            <v>38460</v>
          </cell>
          <cell r="L73">
            <v>41420</v>
          </cell>
          <cell r="M73">
            <v>33080</v>
          </cell>
          <cell r="N73">
            <v>23820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M7" sqref="M7:N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1" t="s">
        <v>18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4" t="s">
        <v>1</v>
      </c>
      <c r="C5" s="73" t="s">
        <v>16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6" t="s">
        <v>17</v>
      </c>
      <c r="P5" s="69" t="s">
        <v>0</v>
      </c>
      <c r="Q5" s="69" t="s">
        <v>19</v>
      </c>
    </row>
    <row r="6" spans="1:17" s="5" customFormat="1" ht="17.100000000000001" customHeight="1" thickBot="1">
      <c r="A6" s="1"/>
      <c r="B6" s="75"/>
      <c r="C6" s="33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4" t="s">
        <v>13</v>
      </c>
      <c r="O6" s="77"/>
      <c r="P6" s="70"/>
      <c r="Q6" s="70"/>
    </row>
    <row r="7" spans="1:17" s="5" customFormat="1" ht="17.100000000000001" customHeight="1">
      <c r="A7" s="17">
        <v>2016</v>
      </c>
      <c r="B7" s="27">
        <v>21185</v>
      </c>
      <c r="C7" s="15">
        <f>[1]AXARQUIA!F44</f>
        <v>1012980</v>
      </c>
      <c r="D7" s="16">
        <f>[1]AXARQUIA!G44</f>
        <v>856360</v>
      </c>
      <c r="E7" s="16">
        <f>[1]AXARQUIA!H44</f>
        <v>1096560</v>
      </c>
      <c r="F7" s="16">
        <f>[1]AXARQUIA!I44</f>
        <v>1108380</v>
      </c>
      <c r="G7" s="16">
        <f>[1]AXARQUIA!J44</f>
        <v>1220960</v>
      </c>
      <c r="H7" s="16">
        <f>[1]AXARQUIA!K44</f>
        <v>1327980</v>
      </c>
      <c r="I7" s="16">
        <f>[1]AXARQUIA!L44</f>
        <v>1645740</v>
      </c>
      <c r="J7" s="16">
        <f>[1]AXARQUIA!M44</f>
        <v>1735660</v>
      </c>
      <c r="K7" s="16">
        <f>[1]AXARQUIA!N44</f>
        <v>1402100</v>
      </c>
      <c r="L7" s="16">
        <f>[1]AXARQUIA!O44</f>
        <v>1308940</v>
      </c>
      <c r="M7" s="16">
        <f>[1]AXARQUIA!P44</f>
        <v>1023820</v>
      </c>
      <c r="N7" s="16">
        <f>[1]AXARQUIA!Q44</f>
        <v>972420</v>
      </c>
      <c r="O7" s="47">
        <f>SUM(C7:N7)</f>
        <v>14711900</v>
      </c>
      <c r="P7" s="48">
        <f>O7/B7</f>
        <v>694.44890252537175</v>
      </c>
      <c r="Q7" s="49">
        <f>P7/1000</f>
        <v>0.69444890252537173</v>
      </c>
    </row>
    <row r="8" spans="1:17" s="6" customFormat="1" ht="15" thickBot="1">
      <c r="A8" s="18">
        <v>2015</v>
      </c>
      <c r="B8" s="28">
        <v>20649</v>
      </c>
      <c r="C8" s="31">
        <f>[2]AXARQUIA!F44</f>
        <v>945300</v>
      </c>
      <c r="D8" s="19">
        <f>[2]AXARQUIA!G44</f>
        <v>830320</v>
      </c>
      <c r="E8" s="19">
        <f>[2]AXARQUIA!H44</f>
        <v>1048800</v>
      </c>
      <c r="F8" s="19">
        <f>[2]AXARQUIA!I44</f>
        <v>1113900</v>
      </c>
      <c r="G8" s="19">
        <f>[2]AXARQUIA!J44</f>
        <v>1181180</v>
      </c>
      <c r="H8" s="19">
        <f>[2]AXARQUIA!K44</f>
        <v>1242340</v>
      </c>
      <c r="I8" s="19">
        <f>[2]AXARQUIA!L44</f>
        <v>1608800</v>
      </c>
      <c r="J8" s="19">
        <f>[2]AXARQUIA!M44</f>
        <v>1679880</v>
      </c>
      <c r="K8" s="19">
        <f>[2]AXARQUIA!N44</f>
        <v>1275340</v>
      </c>
      <c r="L8" s="19">
        <f>[2]AXARQUIA!O44</f>
        <v>1242760</v>
      </c>
      <c r="M8" s="19">
        <f>[2]AXARQUIA!P44</f>
        <v>955320</v>
      </c>
      <c r="N8" s="31">
        <f>[2]AXARQUIA!Q44</f>
        <v>831740</v>
      </c>
      <c r="O8" s="44">
        <f>SUM(C8:N8)</f>
        <v>13955680</v>
      </c>
      <c r="P8" s="45">
        <f>O8/B8</f>
        <v>675.85258366022572</v>
      </c>
      <c r="Q8" s="46">
        <f>P8/1000</f>
        <v>0.67585258366022571</v>
      </c>
    </row>
    <row r="22" spans="2:13" ht="15.75" customHeight="1"/>
    <row r="32" spans="2:13">
      <c r="B32" s="72" t="s">
        <v>14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A11" sqref="A11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1" t="s">
        <v>20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7" ht="17.25" customHeight="1"/>
    <row r="4" spans="1:17" ht="17.25" customHeight="1" thickBot="1"/>
    <row r="5" spans="1:17" ht="16.5" customHeight="1">
      <c r="A5" s="5"/>
      <c r="B5" s="80" t="s">
        <v>1</v>
      </c>
      <c r="C5" s="73" t="s">
        <v>16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82" t="s">
        <v>17</v>
      </c>
      <c r="P5" s="78" t="s">
        <v>0</v>
      </c>
      <c r="Q5" s="78" t="s">
        <v>19</v>
      </c>
    </row>
    <row r="6" spans="1:17" ht="17.100000000000001" customHeight="1" thickBot="1">
      <c r="A6" s="5"/>
      <c r="B6" s="81"/>
      <c r="C6" s="3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2" t="s">
        <v>13</v>
      </c>
      <c r="O6" s="83"/>
      <c r="P6" s="79"/>
      <c r="Q6" s="79"/>
    </row>
    <row r="7" spans="1:17" s="13" customFormat="1" ht="17.100000000000001" customHeight="1">
      <c r="A7" s="17">
        <v>2016</v>
      </c>
      <c r="B7" s="27">
        <v>21185</v>
      </c>
      <c r="C7" s="15">
        <f>'[3]Por Municipio - 2016'!C74</f>
        <v>18791.313402061856</v>
      </c>
      <c r="D7" s="16">
        <f>'[3]Por Municipio - 2016'!D74</f>
        <v>19999.670103092783</v>
      </c>
      <c r="E7" s="16">
        <f>'[3]Por Municipio - 2016'!E74</f>
        <v>20068.110148556636</v>
      </c>
      <c r="F7" s="16">
        <f>'[3]Por Municipio - 2016'!F74</f>
        <v>19025.917821735631</v>
      </c>
      <c r="G7" s="16">
        <f>'[3]Por Municipio - 2016'!G74</f>
        <v>18916.646488137758</v>
      </c>
      <c r="H7" s="16">
        <f>'[3]Por Municipio - 2016'!H74</f>
        <v>28053.271654108201</v>
      </c>
      <c r="I7" s="16">
        <f>'[3]Por Municipio - 2016'!I74</f>
        <v>18971.686737425694</v>
      </c>
      <c r="J7" s="16">
        <f>'[3]Por Municipio - 2016'!J74</f>
        <v>17110.637670658412</v>
      </c>
      <c r="K7" s="16">
        <f>'[3]Por Municipio - 2016'!K74</f>
        <v>22486.87498113748</v>
      </c>
      <c r="L7" s="16">
        <f>'[3]Por Municipio - 2016'!L74</f>
        <v>23892.484973279043</v>
      </c>
      <c r="M7" s="16">
        <f>'[3]Por Municipio - 2016'!M74</f>
        <v>25530.362353769855</v>
      </c>
      <c r="N7" s="15">
        <f>'[3]Por Municipio - 2016'!N74</f>
        <v>17397.112919956518</v>
      </c>
      <c r="O7" s="47">
        <f>SUM(C7:N7)</f>
        <v>250244.08925391984</v>
      </c>
      <c r="P7" s="50">
        <f>O7/B7</f>
        <v>11.812324250834074</v>
      </c>
      <c r="Q7" s="51">
        <f>P7/1000</f>
        <v>1.1812324250834073E-2</v>
      </c>
    </row>
    <row r="8" spans="1:17" s="7" customFormat="1" ht="15" thickBot="1">
      <c r="A8" s="18">
        <v>2015</v>
      </c>
      <c r="B8" s="28">
        <v>20649</v>
      </c>
      <c r="C8" s="31">
        <f>'[4]Por Municipio - 2015'!C74</f>
        <v>16855.261561789233</v>
      </c>
      <c r="D8" s="19">
        <f>'[4]Por Municipio - 2015'!D74</f>
        <v>16246.454384634824</v>
      </c>
      <c r="E8" s="19">
        <f>'[4]Por Municipio - 2015'!E74</f>
        <v>22543.260045489009</v>
      </c>
      <c r="F8" s="19">
        <f>'[4]Por Municipio - 2015'!F74</f>
        <v>30600.837755875666</v>
      </c>
      <c r="G8" s="19">
        <f>'[4]Por Municipio - 2015'!G74</f>
        <v>19586.196613596159</v>
      </c>
      <c r="H8" s="19">
        <f>'[4]Por Municipio - 2015'!H74</f>
        <v>26039.552691432902</v>
      </c>
      <c r="I8" s="19">
        <f>'[4]Por Municipio - 2015'!I74</f>
        <v>29904.543846348246</v>
      </c>
      <c r="J8" s="19">
        <f>'[4]Por Municipio - 2015'!J74</f>
        <v>27525.792266868837</v>
      </c>
      <c r="K8" s="19">
        <f>'[4]Por Municipio - 2015'!K74</f>
        <v>25972.54485721506</v>
      </c>
      <c r="L8" s="19">
        <f>'[4]Por Municipio - 2015'!L74</f>
        <v>27344.139499620927</v>
      </c>
      <c r="M8" s="19">
        <f>'[4]Por Municipio - 2015'!M74</f>
        <v>14289.574172352792</v>
      </c>
      <c r="N8" s="31">
        <f>'[4]Por Municipio - 2015'!N74</f>
        <v>14489.610816274955</v>
      </c>
      <c r="O8" s="44">
        <f>SUM(C8:N8)</f>
        <v>271397.76851149858</v>
      </c>
      <c r="P8" s="52">
        <f>O8/B8</f>
        <v>13.143385564022402</v>
      </c>
      <c r="Q8" s="53">
        <f>P8/1000</f>
        <v>1.3143385564022402E-2</v>
      </c>
    </row>
    <row r="31" spans="2:14">
      <c r="B31" s="72" t="s">
        <v>15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S13" sqref="S13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1" t="s">
        <v>21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4" spans="1:17" ht="15" thickBot="1"/>
    <row r="5" spans="1:17" ht="16.5" customHeight="1">
      <c r="A5" s="5"/>
      <c r="B5" s="86" t="s">
        <v>1</v>
      </c>
      <c r="C5" s="73" t="s">
        <v>16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88" t="s">
        <v>17</v>
      </c>
      <c r="P5" s="84" t="s">
        <v>0</v>
      </c>
      <c r="Q5" s="84" t="s">
        <v>19</v>
      </c>
    </row>
    <row r="6" spans="1:17" ht="17.100000000000001" customHeight="1" thickBot="1">
      <c r="A6" s="5"/>
      <c r="B6" s="87"/>
      <c r="C6" s="25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9" t="s">
        <v>13</v>
      </c>
      <c r="O6" s="89"/>
      <c r="P6" s="85"/>
      <c r="Q6" s="85"/>
    </row>
    <row r="7" spans="1:17" s="13" customFormat="1" ht="17.100000000000001" customHeight="1">
      <c r="A7" s="17">
        <v>2016</v>
      </c>
      <c r="B7" s="27">
        <v>21185</v>
      </c>
      <c r="C7" s="26">
        <f>'[5]VIDRIO POR MUNICIPIOS'!C73</f>
        <v>22940</v>
      </c>
      <c r="D7" s="16">
        <f>'[5]VIDRIO POR MUNICIPIOS'!D73</f>
        <v>29060</v>
      </c>
      <c r="E7" s="16">
        <f>'[5]VIDRIO POR MUNICIPIOS'!E73</f>
        <v>28980</v>
      </c>
      <c r="F7" s="16">
        <f>'[5]VIDRIO POR MUNICIPIOS'!F73</f>
        <v>38560</v>
      </c>
      <c r="G7" s="16">
        <f>'[5]VIDRIO POR MUNICIPIOS'!G73</f>
        <v>38360</v>
      </c>
      <c r="H7" s="16">
        <f>'[5]VIDRIO POR MUNICIPIOS'!H73</f>
        <v>54480</v>
      </c>
      <c r="I7" s="16">
        <f>'[5]VIDRIO POR MUNICIPIOS'!I73</f>
        <v>46300</v>
      </c>
      <c r="J7" s="16">
        <f>'[5]VIDRIO POR MUNICIPIOS'!J73</f>
        <v>48220</v>
      </c>
      <c r="K7" s="16">
        <f>'[5]VIDRIO POR MUNICIPIOS'!K73</f>
        <v>84620</v>
      </c>
      <c r="L7" s="16">
        <f>'[5]VIDRIO POR MUNICIPIOS'!L73</f>
        <v>47540</v>
      </c>
      <c r="M7" s="16">
        <f>'[5]VIDRIO POR MUNICIPIOS'!M73</f>
        <v>30080</v>
      </c>
      <c r="N7" s="26">
        <f>'[5]VIDRIO POR MUNICIPIOS'!N73</f>
        <v>29440</v>
      </c>
      <c r="O7" s="47">
        <f>SUM(C7:N7)</f>
        <v>498580</v>
      </c>
      <c r="P7" s="54">
        <f>O7/B7</f>
        <v>23.53457635119188</v>
      </c>
      <c r="Q7" s="55">
        <f>P7/1000</f>
        <v>2.3534576351191879E-2</v>
      </c>
    </row>
    <row r="8" spans="1:17" s="4" customFormat="1" ht="15" thickBot="1">
      <c r="A8" s="18">
        <v>2015</v>
      </c>
      <c r="B8" s="28">
        <v>20649</v>
      </c>
      <c r="C8" s="23">
        <f>'[6]VIDRIO POR MUNICIPIOS'!C73</f>
        <v>19860</v>
      </c>
      <c r="D8" s="24">
        <f>'[6]VIDRIO POR MUNICIPIOS'!D73</f>
        <v>31195</v>
      </c>
      <c r="E8" s="24">
        <f>'[6]VIDRIO POR MUNICIPIOS'!E73</f>
        <v>29740</v>
      </c>
      <c r="F8" s="24">
        <f>'[6]VIDRIO POR MUNICIPIOS'!F73</f>
        <v>37120</v>
      </c>
      <c r="G8" s="24">
        <f>'[6]VIDRIO POR MUNICIPIOS'!G73</f>
        <v>42360</v>
      </c>
      <c r="H8" s="24">
        <f>'[6]VIDRIO POR MUNICIPIOS'!H73</f>
        <v>54540</v>
      </c>
      <c r="I8" s="24">
        <f>'[6]VIDRIO POR MUNICIPIOS'!I73</f>
        <v>62440</v>
      </c>
      <c r="J8" s="24">
        <f>'[6]VIDRIO POR MUNICIPIOS'!J73</f>
        <v>36220</v>
      </c>
      <c r="K8" s="24">
        <f>'[6]VIDRIO POR MUNICIPIOS'!K73</f>
        <v>38460</v>
      </c>
      <c r="L8" s="24">
        <f>'[6]VIDRIO POR MUNICIPIOS'!L73</f>
        <v>41420</v>
      </c>
      <c r="M8" s="24">
        <f>'[6]VIDRIO POR MUNICIPIOS'!M73</f>
        <v>33080</v>
      </c>
      <c r="N8" s="23">
        <f>'[6]VIDRIO POR MUNICIPIOS'!N73</f>
        <v>23820</v>
      </c>
      <c r="O8" s="44">
        <f>SUM(C8:N8)</f>
        <v>450255</v>
      </c>
      <c r="P8" s="56">
        <f>O8/B8</f>
        <v>21.805172163300885</v>
      </c>
      <c r="Q8" s="57">
        <f>P8/1000</f>
        <v>2.1805172163300884E-2</v>
      </c>
    </row>
    <row r="33" spans="2:13">
      <c r="B33" s="72" t="s">
        <v>15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C8" sqref="C8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1" t="s">
        <v>22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4" spans="1:17" ht="15" thickBot="1"/>
    <row r="5" spans="1:17" ht="16.5" customHeight="1">
      <c r="B5" s="96" t="s">
        <v>1</v>
      </c>
      <c r="C5" s="98" t="s">
        <v>16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2" t="s">
        <v>17</v>
      </c>
      <c r="P5" s="94" t="s">
        <v>0</v>
      </c>
      <c r="Q5" s="90" t="s">
        <v>19</v>
      </c>
    </row>
    <row r="6" spans="1:17" ht="17.100000000000001" customHeight="1" thickBot="1">
      <c r="B6" s="97"/>
      <c r="C6" s="39" t="s">
        <v>2</v>
      </c>
      <c r="D6" s="40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0" t="s">
        <v>13</v>
      </c>
      <c r="O6" s="93"/>
      <c r="P6" s="95"/>
      <c r="Q6" s="91"/>
    </row>
    <row r="7" spans="1:17" ht="17.100000000000001" customHeight="1">
      <c r="A7" s="37">
        <v>2016</v>
      </c>
      <c r="B7" s="35">
        <v>21185</v>
      </c>
      <c r="C7" s="58">
        <v>16667</v>
      </c>
      <c r="D7" s="59">
        <v>15921</v>
      </c>
      <c r="E7" s="60">
        <v>17115</v>
      </c>
      <c r="F7" s="60">
        <v>18074</v>
      </c>
      <c r="G7" s="60">
        <v>17861</v>
      </c>
      <c r="H7" s="60">
        <v>19907</v>
      </c>
      <c r="I7" s="60">
        <v>27697</v>
      </c>
      <c r="J7" s="60">
        <v>28326</v>
      </c>
      <c r="K7" s="60">
        <v>22102</v>
      </c>
      <c r="L7" s="60">
        <v>19353</v>
      </c>
      <c r="M7" s="60">
        <v>15804</v>
      </c>
      <c r="N7" s="59">
        <v>15506</v>
      </c>
      <c r="O7" s="67">
        <f>SUM(C7:N7)</f>
        <v>234333</v>
      </c>
      <c r="P7" s="68">
        <f>O7/B7</f>
        <v>11.061269766344111</v>
      </c>
      <c r="Q7" s="61">
        <f>P7/1000</f>
        <v>1.1061269766344112E-2</v>
      </c>
    </row>
    <row r="8" spans="1:17" s="4" customFormat="1" ht="15" thickBot="1">
      <c r="A8" s="38">
        <v>2015</v>
      </c>
      <c r="B8" s="36">
        <v>20649</v>
      </c>
      <c r="C8" s="62">
        <v>16568</v>
      </c>
      <c r="D8" s="63">
        <v>16284</v>
      </c>
      <c r="E8" s="64">
        <v>12833</v>
      </c>
      <c r="F8" s="64">
        <v>17513</v>
      </c>
      <c r="G8" s="64">
        <v>20329</v>
      </c>
      <c r="H8" s="64">
        <v>20816</v>
      </c>
      <c r="I8" s="64">
        <v>26015</v>
      </c>
      <c r="J8" s="64">
        <v>28493</v>
      </c>
      <c r="K8" s="64">
        <v>21716</v>
      </c>
      <c r="L8" s="64">
        <v>21516</v>
      </c>
      <c r="M8" s="64">
        <v>16401</v>
      </c>
      <c r="N8" s="65">
        <v>14114</v>
      </c>
      <c r="O8" s="42">
        <f>SUM(C8:N8)</f>
        <v>232598</v>
      </c>
      <c r="P8" s="66">
        <f>O8/B8</f>
        <v>11.264371155988183</v>
      </c>
      <c r="Q8" s="43">
        <f>P8/1000</f>
        <v>1.1264371155988183E-2</v>
      </c>
    </row>
    <row r="11" spans="1:17">
      <c r="H11" s="11"/>
    </row>
    <row r="32" spans="2:10">
      <c r="B32" s="72" t="s">
        <v>15</v>
      </c>
      <c r="C32" s="72"/>
      <c r="D32" s="72"/>
      <c r="E32" s="72"/>
      <c r="F32" s="72"/>
      <c r="G32" s="72"/>
      <c r="H32" s="72"/>
      <c r="I32" s="72"/>
      <c r="J32" s="72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7: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